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B:\Corporate Services\Corporate Policy &amp; Planning\Statistics\Surveys\Population Census\2021 Census\Results\"/>
    </mc:Choice>
  </mc:AlternateContent>
  <bookViews>
    <workbookView xWindow="0" yWindow="0" windowWidth="28800" windowHeight="12435" tabRatio="952" firstSheet="19" activeTab="51"/>
  </bookViews>
  <sheets>
    <sheet name="Index" sheetId="55" r:id="rId1"/>
    <sheet name="A1" sheetId="1" r:id="rId2"/>
    <sheet name="A2" sheetId="2" r:id="rId3"/>
    <sheet name="A3" sheetId="3" r:id="rId4"/>
    <sheet name="A4" sheetId="4" r:id="rId5"/>
    <sheet name="A5" sheetId="5" r:id="rId6"/>
    <sheet name="A6" sheetId="6" r:id="rId7"/>
    <sheet name="A7" sheetId="7" r:id="rId8"/>
    <sheet name="A8" sheetId="8" r:id="rId9"/>
    <sheet name="A9" sheetId="9" r:id="rId10"/>
    <sheet name="A10" sheetId="10" r:id="rId11"/>
    <sheet name="A11" sheetId="11" r:id="rId12"/>
    <sheet name="A12" sheetId="12" r:id="rId13"/>
    <sheet name="A13" sheetId="13" r:id="rId14"/>
    <sheet name="A14" sheetId="14" r:id="rId15"/>
    <sheet name="A15" sheetId="15" r:id="rId16"/>
    <sheet name="A16" sheetId="16" r:id="rId17"/>
    <sheet name="A17" sheetId="17" r:id="rId18"/>
    <sheet name="A18" sheetId="18" r:id="rId19"/>
    <sheet name="A19" sheetId="19" r:id="rId20"/>
    <sheet name="A20" sheetId="20" r:id="rId21"/>
    <sheet name="A21" sheetId="21" r:id="rId22"/>
    <sheet name="A22" sheetId="22" r:id="rId23"/>
    <sheet name="A23" sheetId="23" r:id="rId24"/>
    <sheet name="A24" sheetId="24" r:id="rId25"/>
    <sheet name="B1" sheetId="25" r:id="rId26"/>
    <sheet name="B2" sheetId="26" r:id="rId27"/>
    <sheet name="B3" sheetId="27" r:id="rId28"/>
    <sheet name="B4" sheetId="28" r:id="rId29"/>
    <sheet name="B5" sheetId="29" r:id="rId30"/>
    <sheet name="B6" sheetId="30" r:id="rId31"/>
    <sheet name="B7" sheetId="31" r:id="rId32"/>
    <sheet name="B8" sheetId="32" r:id="rId33"/>
    <sheet name="B9" sheetId="33" r:id="rId34"/>
    <sheet name="B10" sheetId="34" r:id="rId35"/>
    <sheet name="B11" sheetId="35" r:id="rId36"/>
    <sheet name="B12" sheetId="36" r:id="rId37"/>
    <sheet name="B13" sheetId="37" r:id="rId38"/>
    <sheet name="B14" sheetId="38" r:id="rId39"/>
    <sheet name="B15" sheetId="39" r:id="rId40"/>
    <sheet name="B16" sheetId="40" r:id="rId41"/>
    <sheet name="B17" sheetId="41" r:id="rId42"/>
    <sheet name="B18" sheetId="42" r:id="rId43"/>
    <sheet name="B19" sheetId="43" r:id="rId44"/>
    <sheet name="B20" sheetId="44" r:id="rId45"/>
    <sheet name="B21" sheetId="45" r:id="rId46"/>
    <sheet name="B22" sheetId="46" r:id="rId47"/>
    <sheet name="B23" sheetId="47" r:id="rId48"/>
    <sheet name="B24" sheetId="48" r:id="rId49"/>
    <sheet name="B25" sheetId="49" r:id="rId50"/>
    <sheet name="B26" sheetId="50" r:id="rId51"/>
    <sheet name="B27" sheetId="51" r:id="rId52"/>
    <sheet name="B28" sheetId="52" r:id="rId53"/>
    <sheet name="B29" sheetId="53" r:id="rId54"/>
    <sheet name="B30" sheetId="56" r:id="rId55"/>
    <sheet name="B31" sheetId="54" r:id="rId5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8" l="1"/>
  <c r="E6" i="18"/>
  <c r="E5" i="18"/>
  <c r="E4" i="18"/>
  <c r="D5" i="18"/>
  <c r="C5" i="3" l="1"/>
  <c r="C3" i="3"/>
  <c r="F4" i="36" l="1"/>
  <c r="F5" i="36"/>
  <c r="F6" i="36"/>
  <c r="F7" i="36"/>
  <c r="F8" i="36"/>
  <c r="F9" i="36"/>
  <c r="F10" i="36"/>
  <c r="F11" i="36"/>
  <c r="F12" i="36"/>
  <c r="F13" i="36"/>
  <c r="F14" i="36"/>
  <c r="F15" i="36"/>
  <c r="F16" i="36"/>
  <c r="F17" i="36"/>
  <c r="F18" i="36"/>
  <c r="F19" i="36"/>
  <c r="F20" i="36"/>
  <c r="F21" i="36"/>
  <c r="F22" i="36"/>
  <c r="F23" i="36"/>
  <c r="F3" i="36"/>
  <c r="G10" i="40" l="1"/>
  <c r="G12" i="40"/>
  <c r="G13" i="40"/>
  <c r="G14" i="40"/>
  <c r="G15" i="40"/>
  <c r="G16" i="40"/>
  <c r="G17" i="40"/>
  <c r="G18" i="40"/>
  <c r="G38" i="32" l="1"/>
  <c r="G37" i="32"/>
  <c r="G36" i="32"/>
  <c r="G35" i="32"/>
  <c r="G34" i="32"/>
  <c r="G33" i="32"/>
  <c r="G32" i="32"/>
  <c r="G31" i="32"/>
  <c r="G30" i="32"/>
  <c r="G29" i="32"/>
  <c r="G28" i="32"/>
  <c r="G27" i="32"/>
  <c r="G26" i="32"/>
  <c r="G25" i="32"/>
  <c r="G24" i="32"/>
  <c r="G23" i="32"/>
  <c r="G22" i="32"/>
  <c r="E22" i="32"/>
  <c r="F22" i="32"/>
  <c r="E24" i="32"/>
  <c r="F24" i="32"/>
  <c r="E25" i="32"/>
  <c r="F25" i="32"/>
  <c r="E26" i="32"/>
  <c r="F26" i="32"/>
  <c r="E27" i="32"/>
  <c r="F27" i="32"/>
  <c r="E28" i="32"/>
  <c r="F28" i="32"/>
  <c r="E29" i="32"/>
  <c r="F29" i="32"/>
  <c r="E30" i="32"/>
  <c r="F30" i="32"/>
  <c r="E31" i="32"/>
  <c r="F31" i="32"/>
  <c r="E32" i="32"/>
  <c r="F32" i="32"/>
  <c r="E33" i="32"/>
  <c r="F33" i="32"/>
  <c r="E34" i="32"/>
  <c r="F34" i="32"/>
  <c r="E35" i="32"/>
  <c r="F35" i="32"/>
  <c r="E36" i="32"/>
  <c r="F36" i="32"/>
  <c r="E37" i="32"/>
  <c r="F37" i="32"/>
  <c r="E38" i="32"/>
  <c r="F38" i="32"/>
  <c r="F21" i="32"/>
  <c r="E21" i="32"/>
  <c r="C23" i="32"/>
  <c r="F23" i="32" s="1"/>
  <c r="B23" i="32"/>
  <c r="E23" i="32" s="1"/>
  <c r="J18" i="48" l="1"/>
  <c r="J17" i="48"/>
  <c r="J16" i="48"/>
  <c r="J14" i="48"/>
  <c r="J13" i="48"/>
  <c r="J12" i="48"/>
  <c r="J3" i="48"/>
  <c r="J5" i="48"/>
  <c r="J6" i="48"/>
  <c r="J7" i="48"/>
  <c r="J9" i="48"/>
  <c r="J10" i="48"/>
  <c r="L26" i="18" l="1"/>
  <c r="E9" i="18"/>
  <c r="C9" i="18"/>
  <c r="C5" i="54" l="1"/>
  <c r="C6" i="54"/>
  <c r="C7" i="54"/>
  <c r="C9" i="54"/>
  <c r="C10" i="54"/>
  <c r="C11" i="54"/>
  <c r="C12" i="54"/>
  <c r="C14" i="54"/>
  <c r="C15" i="54"/>
  <c r="C16" i="54"/>
  <c r="C17" i="54"/>
  <c r="C18" i="54"/>
  <c r="C20" i="54"/>
  <c r="C21" i="54"/>
  <c r="C22" i="54"/>
  <c r="C23" i="54"/>
  <c r="C25" i="54"/>
  <c r="C26" i="54"/>
  <c r="C27" i="54"/>
  <c r="C28" i="54"/>
  <c r="C29" i="54"/>
  <c r="C30" i="54"/>
  <c r="C32" i="54"/>
  <c r="C33" i="54"/>
  <c r="C34" i="54"/>
  <c r="C35" i="54"/>
  <c r="C36" i="54"/>
  <c r="C38" i="54"/>
  <c r="C39" i="54"/>
  <c r="C40" i="54"/>
  <c r="C41" i="54"/>
  <c r="C42" i="54"/>
  <c r="C43" i="54"/>
  <c r="C4" i="54"/>
  <c r="J34" i="53"/>
  <c r="I34" i="53"/>
  <c r="H34" i="53"/>
  <c r="G34" i="53"/>
  <c r="F34" i="53"/>
  <c r="E34" i="53"/>
  <c r="D34" i="53"/>
  <c r="C34" i="53"/>
  <c r="B34" i="53"/>
  <c r="J33" i="53"/>
  <c r="I33" i="53"/>
  <c r="H33" i="53"/>
  <c r="G33" i="53"/>
  <c r="F33" i="53"/>
  <c r="E33" i="53"/>
  <c r="D33" i="53"/>
  <c r="C33" i="53"/>
  <c r="B33" i="53"/>
  <c r="J32" i="53"/>
  <c r="I32" i="53"/>
  <c r="H32" i="53"/>
  <c r="G32" i="53"/>
  <c r="F32" i="53"/>
  <c r="E32" i="53"/>
  <c r="D32" i="53"/>
  <c r="C32" i="53"/>
  <c r="B32" i="53"/>
  <c r="J31" i="53"/>
  <c r="I31" i="53"/>
  <c r="H31" i="53"/>
  <c r="G31" i="53"/>
  <c r="F31" i="53"/>
  <c r="E31" i="53"/>
  <c r="D31" i="53"/>
  <c r="C31" i="53"/>
  <c r="B31" i="53"/>
  <c r="J30" i="53"/>
  <c r="I30" i="53"/>
  <c r="H30" i="53"/>
  <c r="G30" i="53"/>
  <c r="F30" i="53"/>
  <c r="E30" i="53"/>
  <c r="D30" i="53"/>
  <c r="C30" i="53"/>
  <c r="B30" i="53"/>
  <c r="J29" i="53"/>
  <c r="I29" i="53"/>
  <c r="H29" i="53"/>
  <c r="G29" i="53"/>
  <c r="F29" i="53"/>
  <c r="E29" i="53"/>
  <c r="D29" i="53"/>
  <c r="C29" i="53"/>
  <c r="B29" i="53"/>
  <c r="J28" i="53"/>
  <c r="I28" i="53"/>
  <c r="H28" i="53"/>
  <c r="G28" i="53"/>
  <c r="F28" i="53"/>
  <c r="E28" i="53"/>
  <c r="D28" i="53"/>
  <c r="C28" i="53"/>
  <c r="B28" i="53"/>
  <c r="J27" i="53"/>
  <c r="I27" i="53"/>
  <c r="H27" i="53"/>
  <c r="G27" i="53"/>
  <c r="F27" i="53"/>
  <c r="E27" i="53"/>
  <c r="D27" i="53"/>
  <c r="C27" i="53"/>
  <c r="B27" i="53"/>
  <c r="J26" i="53"/>
  <c r="I26" i="53"/>
  <c r="H26" i="53"/>
  <c r="G26" i="53"/>
  <c r="F26" i="53"/>
  <c r="E26" i="53"/>
  <c r="D26" i="53"/>
  <c r="C26" i="53"/>
  <c r="B26" i="53"/>
  <c r="J25" i="53"/>
  <c r="I25" i="53"/>
  <c r="H25" i="53"/>
  <c r="G25" i="53"/>
  <c r="F25" i="53"/>
  <c r="E25" i="53"/>
  <c r="D25" i="53"/>
  <c r="C25" i="53"/>
  <c r="B25" i="53"/>
  <c r="J24" i="53"/>
  <c r="I24" i="53"/>
  <c r="H24" i="53"/>
  <c r="G24" i="53"/>
  <c r="F24" i="53"/>
  <c r="E24" i="53"/>
  <c r="D24" i="53"/>
  <c r="C24" i="53"/>
  <c r="B24" i="53"/>
  <c r="J23" i="53"/>
  <c r="I23" i="53"/>
  <c r="H23" i="53"/>
  <c r="G23" i="53"/>
  <c r="F23" i="53"/>
  <c r="E23" i="53"/>
  <c r="D23" i="53"/>
  <c r="C23" i="53"/>
  <c r="B23" i="53"/>
  <c r="J22" i="53"/>
  <c r="I22" i="53"/>
  <c r="H22" i="53"/>
  <c r="G22" i="53"/>
  <c r="F22" i="53"/>
  <c r="E22" i="53"/>
  <c r="D22" i="53"/>
  <c r="C22" i="53"/>
  <c r="B22" i="53"/>
  <c r="J21" i="53"/>
  <c r="I21" i="53"/>
  <c r="H21" i="53"/>
  <c r="G21" i="53"/>
  <c r="F21" i="53"/>
  <c r="E21" i="53"/>
  <c r="D21" i="53"/>
  <c r="C21" i="53"/>
  <c r="B21" i="53"/>
  <c r="C20" i="53"/>
  <c r="D20" i="53"/>
  <c r="E20" i="53"/>
  <c r="F20" i="53"/>
  <c r="G20" i="53"/>
  <c r="H20" i="53"/>
  <c r="I20" i="53"/>
  <c r="J20" i="53"/>
  <c r="B20" i="53"/>
  <c r="B11" i="52"/>
  <c r="C11" i="52"/>
  <c r="D11" i="52"/>
  <c r="E11" i="52"/>
  <c r="F11" i="52"/>
  <c r="G11" i="52"/>
  <c r="H11" i="52"/>
  <c r="I11" i="52"/>
  <c r="J11" i="52"/>
  <c r="B12" i="52"/>
  <c r="C12" i="52"/>
  <c r="D12" i="52"/>
  <c r="E12" i="52"/>
  <c r="F12" i="52"/>
  <c r="G12" i="52"/>
  <c r="H12" i="52"/>
  <c r="I12" i="52"/>
  <c r="J12" i="52"/>
  <c r="B13" i="52"/>
  <c r="C13" i="52"/>
  <c r="D13" i="52"/>
  <c r="E13" i="52"/>
  <c r="F13" i="52"/>
  <c r="G13" i="52"/>
  <c r="H13" i="52"/>
  <c r="I13" i="52"/>
  <c r="J13" i="52"/>
  <c r="B14" i="52"/>
  <c r="C14" i="52"/>
  <c r="D14" i="52"/>
  <c r="E14" i="52"/>
  <c r="F14" i="52"/>
  <c r="G14" i="52"/>
  <c r="H14" i="52"/>
  <c r="I14" i="52"/>
  <c r="J14" i="52"/>
  <c r="C10" i="52"/>
  <c r="D10" i="52"/>
  <c r="E10" i="52"/>
  <c r="F10" i="52"/>
  <c r="G10" i="52"/>
  <c r="H10" i="52"/>
  <c r="I10" i="52"/>
  <c r="J10" i="52"/>
  <c r="B10" i="52"/>
  <c r="J16" i="51"/>
  <c r="I16" i="51"/>
  <c r="H16" i="51"/>
  <c r="G16" i="51"/>
  <c r="F16" i="51"/>
  <c r="E16" i="51"/>
  <c r="D16" i="51"/>
  <c r="C16" i="51"/>
  <c r="J15" i="51"/>
  <c r="I15" i="51"/>
  <c r="H15" i="51"/>
  <c r="G15" i="51"/>
  <c r="F15" i="51"/>
  <c r="E15" i="51"/>
  <c r="D15" i="51"/>
  <c r="C15" i="51"/>
  <c r="J14" i="51"/>
  <c r="I14" i="51"/>
  <c r="H14" i="51"/>
  <c r="G14" i="51"/>
  <c r="F14" i="51"/>
  <c r="E14" i="51"/>
  <c r="D14" i="51"/>
  <c r="C14" i="51"/>
  <c r="J13" i="51"/>
  <c r="I13" i="51"/>
  <c r="H13" i="51"/>
  <c r="G13" i="51"/>
  <c r="F13" i="51"/>
  <c r="E13" i="51"/>
  <c r="D13" i="51"/>
  <c r="C13" i="51"/>
  <c r="J12" i="51"/>
  <c r="I12" i="51"/>
  <c r="H12" i="51"/>
  <c r="G12" i="51"/>
  <c r="F12" i="51"/>
  <c r="E12" i="51"/>
  <c r="D12" i="51"/>
  <c r="C12" i="51"/>
  <c r="J11" i="51"/>
  <c r="I11" i="51"/>
  <c r="H11" i="51"/>
  <c r="G11" i="51"/>
  <c r="F11" i="51"/>
  <c r="E11" i="51"/>
  <c r="D11" i="51"/>
  <c r="C11" i="51"/>
  <c r="B16" i="51"/>
  <c r="B15" i="51"/>
  <c r="B14" i="51"/>
  <c r="B13" i="51"/>
  <c r="B12" i="51"/>
  <c r="B11" i="51"/>
  <c r="J18" i="50"/>
  <c r="I18" i="50"/>
  <c r="H18" i="50"/>
  <c r="G18" i="50"/>
  <c r="F18" i="50"/>
  <c r="E18" i="50"/>
  <c r="D18" i="50"/>
  <c r="C18" i="50"/>
  <c r="B18" i="50"/>
  <c r="J17" i="50"/>
  <c r="I17" i="50"/>
  <c r="H17" i="50"/>
  <c r="G17" i="50"/>
  <c r="F17" i="50"/>
  <c r="E17" i="50"/>
  <c r="D17" i="50"/>
  <c r="C17" i="50"/>
  <c r="B17" i="50"/>
  <c r="J16" i="50"/>
  <c r="I16" i="50"/>
  <c r="H16" i="50"/>
  <c r="G16" i="50"/>
  <c r="F16" i="50"/>
  <c r="E16" i="50"/>
  <c r="D16" i="50"/>
  <c r="C16" i="50"/>
  <c r="B16" i="50"/>
  <c r="J15" i="50"/>
  <c r="I15" i="50"/>
  <c r="H15" i="50"/>
  <c r="G15" i="50"/>
  <c r="F15" i="50"/>
  <c r="E15" i="50"/>
  <c r="D15" i="50"/>
  <c r="C15" i="50"/>
  <c r="B15" i="50"/>
  <c r="J14" i="50"/>
  <c r="I14" i="50"/>
  <c r="H14" i="50"/>
  <c r="G14" i="50"/>
  <c r="F14" i="50"/>
  <c r="E14" i="50"/>
  <c r="D14" i="50"/>
  <c r="C14" i="50"/>
  <c r="B14" i="50"/>
  <c r="J13" i="50"/>
  <c r="I13" i="50"/>
  <c r="H13" i="50"/>
  <c r="G13" i="50"/>
  <c r="F13" i="50"/>
  <c r="E13" i="50"/>
  <c r="D13" i="50"/>
  <c r="C13" i="50"/>
  <c r="B13" i="50"/>
  <c r="J12" i="50"/>
  <c r="I12" i="50"/>
  <c r="H12" i="50"/>
  <c r="G12" i="50"/>
  <c r="F12" i="50"/>
  <c r="E12" i="50"/>
  <c r="D12" i="50"/>
  <c r="C12" i="50"/>
  <c r="B12" i="50"/>
  <c r="B21" i="49"/>
  <c r="C21" i="49"/>
  <c r="D21" i="49"/>
  <c r="E21" i="49"/>
  <c r="F21" i="49"/>
  <c r="G21" i="49"/>
  <c r="H21" i="49"/>
  <c r="I21" i="49"/>
  <c r="J21" i="49"/>
  <c r="B22" i="49"/>
  <c r="C22" i="49"/>
  <c r="D22" i="49"/>
  <c r="E22" i="49"/>
  <c r="F22" i="49"/>
  <c r="G22" i="49"/>
  <c r="H22" i="49"/>
  <c r="I22" i="49"/>
  <c r="J22" i="49"/>
  <c r="B23" i="49"/>
  <c r="C23" i="49"/>
  <c r="D23" i="49"/>
  <c r="E23" i="49"/>
  <c r="F23" i="49"/>
  <c r="G23" i="49"/>
  <c r="H23" i="49"/>
  <c r="I23" i="49"/>
  <c r="J23" i="49"/>
  <c r="B25" i="49"/>
  <c r="C25" i="49"/>
  <c r="D25" i="49"/>
  <c r="E25" i="49"/>
  <c r="F25" i="49"/>
  <c r="G25" i="49"/>
  <c r="H25" i="49"/>
  <c r="I25" i="49"/>
  <c r="J25" i="49"/>
  <c r="B26" i="49"/>
  <c r="C26" i="49"/>
  <c r="D26" i="49"/>
  <c r="E26" i="49"/>
  <c r="F26" i="49"/>
  <c r="G26" i="49"/>
  <c r="H26" i="49"/>
  <c r="I26" i="49"/>
  <c r="J26" i="49"/>
  <c r="B27" i="49"/>
  <c r="C27" i="49"/>
  <c r="D27" i="49"/>
  <c r="E27" i="49"/>
  <c r="F27" i="49"/>
  <c r="G27" i="49"/>
  <c r="H27" i="49"/>
  <c r="I27" i="49"/>
  <c r="J27" i="49"/>
  <c r="B28" i="49"/>
  <c r="C28" i="49"/>
  <c r="D28" i="49"/>
  <c r="E28" i="49"/>
  <c r="G28" i="49"/>
  <c r="H28" i="49"/>
  <c r="I28" i="49"/>
  <c r="J28" i="49"/>
  <c r="B34" i="49"/>
  <c r="C34" i="49"/>
  <c r="D34" i="49"/>
  <c r="E34" i="49"/>
  <c r="F34" i="49"/>
  <c r="G34" i="49"/>
  <c r="H34" i="49"/>
  <c r="I34" i="49"/>
  <c r="J34" i="49"/>
  <c r="B30" i="49"/>
  <c r="C30" i="49"/>
  <c r="D30" i="49"/>
  <c r="E30" i="49"/>
  <c r="F30" i="49"/>
  <c r="G30" i="49"/>
  <c r="H30" i="49"/>
  <c r="I30" i="49"/>
  <c r="J30" i="49"/>
  <c r="B31" i="49"/>
  <c r="C31" i="49"/>
  <c r="D31" i="49"/>
  <c r="E31" i="49"/>
  <c r="F31" i="49"/>
  <c r="G31" i="49"/>
  <c r="H31" i="49"/>
  <c r="I31" i="49"/>
  <c r="J31" i="49"/>
  <c r="B32" i="49"/>
  <c r="C32" i="49"/>
  <c r="D32" i="49"/>
  <c r="E32" i="49"/>
  <c r="F32" i="49"/>
  <c r="G32" i="49"/>
  <c r="H32" i="49"/>
  <c r="I32" i="49"/>
  <c r="J32" i="49"/>
  <c r="B33" i="49"/>
  <c r="C33" i="49"/>
  <c r="D33" i="49"/>
  <c r="G33" i="49"/>
  <c r="H33" i="49"/>
  <c r="I33" i="49"/>
  <c r="J33" i="49"/>
  <c r="J20" i="49"/>
  <c r="I20" i="49"/>
  <c r="H20" i="49"/>
  <c r="G20" i="49"/>
  <c r="F20" i="49"/>
  <c r="E20" i="49"/>
  <c r="D20" i="49"/>
  <c r="C20" i="49"/>
  <c r="B20" i="49"/>
  <c r="D22" i="48"/>
  <c r="E22" i="48"/>
  <c r="F22" i="48"/>
  <c r="J22" i="48"/>
  <c r="D23" i="48"/>
  <c r="F23" i="48"/>
  <c r="I23" i="48"/>
  <c r="J23" i="48"/>
  <c r="B25" i="48"/>
  <c r="C25" i="48"/>
  <c r="D25" i="48"/>
  <c r="H25" i="48"/>
  <c r="I25" i="48"/>
  <c r="J25" i="48"/>
  <c r="B26" i="48"/>
  <c r="C26" i="48"/>
  <c r="D26" i="48"/>
  <c r="E26" i="48"/>
  <c r="F26" i="48"/>
  <c r="G26" i="48"/>
  <c r="H26" i="48"/>
  <c r="I26" i="48"/>
  <c r="J26" i="48"/>
  <c r="B28" i="48"/>
  <c r="C28" i="48"/>
  <c r="D28" i="48"/>
  <c r="E28" i="48"/>
  <c r="F28" i="48"/>
  <c r="G28" i="48"/>
  <c r="H28" i="48"/>
  <c r="I28" i="48"/>
  <c r="J28" i="48"/>
  <c r="B29" i="48"/>
  <c r="C29" i="48"/>
  <c r="D29" i="48"/>
  <c r="E29" i="48"/>
  <c r="F29" i="48"/>
  <c r="G29" i="48"/>
  <c r="H29" i="48"/>
  <c r="I29" i="48"/>
  <c r="J29" i="48"/>
  <c r="B30" i="48"/>
  <c r="C30" i="48"/>
  <c r="D30" i="48"/>
  <c r="E30" i="48"/>
  <c r="F30" i="48"/>
  <c r="G30" i="48"/>
  <c r="H30" i="48"/>
  <c r="I30" i="48"/>
  <c r="J30" i="48"/>
  <c r="B32" i="48"/>
  <c r="C32" i="48"/>
  <c r="D32" i="48"/>
  <c r="E32" i="48"/>
  <c r="F32" i="48"/>
  <c r="G32" i="48"/>
  <c r="H32" i="48"/>
  <c r="I32" i="48"/>
  <c r="J32" i="48"/>
  <c r="B33" i="48"/>
  <c r="C33" i="48"/>
  <c r="D33" i="48"/>
  <c r="E33" i="48"/>
  <c r="F33" i="48"/>
  <c r="G33" i="48"/>
  <c r="H33" i="48"/>
  <c r="I33" i="48"/>
  <c r="J33" i="48"/>
  <c r="B34" i="48"/>
  <c r="C34" i="48"/>
  <c r="D34" i="48"/>
  <c r="G34" i="48"/>
  <c r="H34" i="48"/>
  <c r="J34" i="48"/>
  <c r="J21" i="48"/>
  <c r="I21" i="48"/>
  <c r="H21" i="48"/>
  <c r="G21" i="48"/>
  <c r="F21" i="48"/>
  <c r="E21" i="48"/>
  <c r="D21" i="48"/>
  <c r="C21" i="48"/>
  <c r="B21" i="48"/>
  <c r="J32" i="47"/>
  <c r="E32" i="47"/>
  <c r="D32" i="47"/>
  <c r="C32" i="47"/>
  <c r="B32" i="47"/>
  <c r="J31" i="47"/>
  <c r="I31" i="47"/>
  <c r="H31" i="47"/>
  <c r="G31" i="47"/>
  <c r="F31" i="47"/>
  <c r="E31" i="47"/>
  <c r="D31" i="47"/>
  <c r="C31" i="47"/>
  <c r="B31" i="47"/>
  <c r="J30" i="47"/>
  <c r="I30" i="47"/>
  <c r="H30" i="47"/>
  <c r="G30" i="47"/>
  <c r="F30" i="47"/>
  <c r="E30" i="47"/>
  <c r="D30" i="47"/>
  <c r="C30" i="47"/>
  <c r="B30" i="47"/>
  <c r="J29" i="47"/>
  <c r="I29" i="47"/>
  <c r="H29" i="47"/>
  <c r="G29" i="47"/>
  <c r="F29" i="47"/>
  <c r="E29" i="47"/>
  <c r="D29" i="47"/>
  <c r="C29" i="47"/>
  <c r="B29" i="47"/>
  <c r="J28" i="47"/>
  <c r="I28" i="47"/>
  <c r="H28" i="47"/>
  <c r="G28" i="47"/>
  <c r="F28" i="47"/>
  <c r="E28" i="47"/>
  <c r="D28" i="47"/>
  <c r="C28" i="47"/>
  <c r="B28" i="47"/>
  <c r="J26" i="47"/>
  <c r="E26" i="47"/>
  <c r="D26" i="47"/>
  <c r="C26" i="47"/>
  <c r="B26" i="47"/>
  <c r="J25" i="47"/>
  <c r="I25" i="47"/>
  <c r="H25" i="47"/>
  <c r="G25" i="47"/>
  <c r="F25" i="47"/>
  <c r="E25" i="47"/>
  <c r="D25" i="47"/>
  <c r="C25" i="47"/>
  <c r="B25" i="47"/>
  <c r="J24" i="47"/>
  <c r="I24" i="47"/>
  <c r="H24" i="47"/>
  <c r="G24" i="47"/>
  <c r="F24" i="47"/>
  <c r="E24" i="47"/>
  <c r="D24" i="47"/>
  <c r="C24" i="47"/>
  <c r="B24" i="47"/>
  <c r="J23" i="47"/>
  <c r="I23" i="47"/>
  <c r="H23" i="47"/>
  <c r="G23" i="47"/>
  <c r="F23" i="47"/>
  <c r="E23" i="47"/>
  <c r="D23" i="47"/>
  <c r="C23" i="47"/>
  <c r="B23" i="47"/>
  <c r="J22" i="47"/>
  <c r="I22" i="47"/>
  <c r="H22" i="47"/>
  <c r="G22" i="47"/>
  <c r="F22" i="47"/>
  <c r="E22" i="47"/>
  <c r="D22" i="47"/>
  <c r="C22" i="47"/>
  <c r="B22" i="47"/>
  <c r="J21" i="47"/>
  <c r="I21" i="47"/>
  <c r="H21" i="47"/>
  <c r="G21" i="47"/>
  <c r="F21" i="47"/>
  <c r="E21" i="47"/>
  <c r="D21" i="47"/>
  <c r="C21" i="47"/>
  <c r="B21" i="47"/>
  <c r="J24" i="46"/>
  <c r="H24" i="46"/>
  <c r="G24" i="46"/>
  <c r="F24" i="46"/>
  <c r="E24" i="46"/>
  <c r="D24" i="46"/>
  <c r="C24" i="46"/>
  <c r="J23" i="46"/>
  <c r="I23" i="46"/>
  <c r="H23" i="46"/>
  <c r="G23" i="46"/>
  <c r="F23" i="46"/>
  <c r="E23" i="46"/>
  <c r="D23" i="46"/>
  <c r="C23" i="46"/>
  <c r="J22" i="46"/>
  <c r="I22" i="46"/>
  <c r="H22" i="46"/>
  <c r="G22" i="46"/>
  <c r="F22" i="46"/>
  <c r="E22" i="46"/>
  <c r="D22" i="46"/>
  <c r="C22" i="46"/>
  <c r="J21" i="46"/>
  <c r="I21" i="46"/>
  <c r="H21" i="46"/>
  <c r="G21" i="46"/>
  <c r="F21" i="46"/>
  <c r="E21" i="46"/>
  <c r="D21" i="46"/>
  <c r="C21" i="46"/>
  <c r="J20" i="46"/>
  <c r="I20" i="46"/>
  <c r="H20" i="46"/>
  <c r="G20" i="46"/>
  <c r="F20" i="46"/>
  <c r="E20" i="46"/>
  <c r="D20" i="46"/>
  <c r="C20" i="46"/>
  <c r="J18" i="46"/>
  <c r="I18" i="46"/>
  <c r="H18" i="46"/>
  <c r="G18" i="46"/>
  <c r="D18" i="46"/>
  <c r="C18" i="46"/>
  <c r="J17" i="46"/>
  <c r="I17" i="46"/>
  <c r="H17" i="46"/>
  <c r="G17" i="46"/>
  <c r="E17" i="46"/>
  <c r="D17" i="46"/>
  <c r="C17" i="46"/>
  <c r="J16" i="46"/>
  <c r="I16" i="46"/>
  <c r="H16" i="46"/>
  <c r="G16" i="46"/>
  <c r="F16" i="46"/>
  <c r="E16" i="46"/>
  <c r="D16" i="46"/>
  <c r="C16" i="46"/>
  <c r="B24" i="46"/>
  <c r="B23" i="46"/>
  <c r="B22" i="46"/>
  <c r="B21" i="46"/>
  <c r="B20" i="46"/>
  <c r="B18" i="46"/>
  <c r="B17" i="46"/>
  <c r="B16" i="46"/>
  <c r="G26" i="44"/>
  <c r="G25" i="44"/>
  <c r="G24" i="44"/>
  <c r="G23" i="44"/>
  <c r="G22" i="44"/>
  <c r="G21" i="44"/>
  <c r="G20" i="44"/>
  <c r="G19" i="44"/>
  <c r="G18" i="44"/>
  <c r="G17" i="44"/>
  <c r="G16" i="44"/>
  <c r="G15" i="44"/>
  <c r="G14" i="44"/>
  <c r="G13" i="44"/>
  <c r="G12" i="44"/>
  <c r="G11" i="44"/>
  <c r="G10" i="44"/>
  <c r="G9" i="44"/>
  <c r="G8" i="44"/>
  <c r="G7" i="44"/>
  <c r="G6" i="44"/>
  <c r="G5" i="44"/>
  <c r="G27" i="44" s="1"/>
  <c r="G4" i="44"/>
  <c r="D26" i="44"/>
  <c r="D25" i="44"/>
  <c r="D24" i="44"/>
  <c r="D23" i="44"/>
  <c r="D22" i="44"/>
  <c r="D21" i="44"/>
  <c r="D20" i="44"/>
  <c r="D19" i="44"/>
  <c r="D18" i="44"/>
  <c r="D17" i="44"/>
  <c r="D16" i="44"/>
  <c r="D15" i="44"/>
  <c r="D14" i="44"/>
  <c r="D13" i="44"/>
  <c r="D12" i="44"/>
  <c r="D11" i="44"/>
  <c r="D10" i="44"/>
  <c r="D9" i="44"/>
  <c r="D8" i="44"/>
  <c r="D7" i="44"/>
  <c r="D6" i="44"/>
  <c r="D5" i="44"/>
  <c r="D27" i="44" s="1"/>
  <c r="D4" i="44"/>
  <c r="F27" i="44"/>
  <c r="E27" i="44"/>
  <c r="C27" i="44"/>
  <c r="B27" i="44"/>
  <c r="G52" i="43"/>
  <c r="F52" i="43"/>
  <c r="E52" i="43"/>
  <c r="C52" i="43"/>
  <c r="B52" i="43"/>
  <c r="G36" i="43"/>
  <c r="F36" i="43"/>
  <c r="E36" i="43"/>
  <c r="C36" i="43"/>
  <c r="B36" i="43"/>
  <c r="G27" i="43"/>
  <c r="F27" i="43"/>
  <c r="E27" i="43"/>
  <c r="D27" i="43"/>
  <c r="C27" i="43"/>
  <c r="B27" i="43"/>
  <c r="G32" i="43"/>
  <c r="F32" i="43"/>
  <c r="E32" i="43"/>
  <c r="C32" i="43"/>
  <c r="B32" i="43"/>
  <c r="G51" i="43"/>
  <c r="G50" i="43"/>
  <c r="G49" i="43"/>
  <c r="G48" i="43"/>
  <c r="G47" i="43"/>
  <c r="G46" i="43"/>
  <c r="G45" i="43"/>
  <c r="G44" i="43"/>
  <c r="G42" i="43" s="1"/>
  <c r="G43" i="43"/>
  <c r="G41" i="43"/>
  <c r="G40" i="43"/>
  <c r="G39" i="43"/>
  <c r="G38" i="43"/>
  <c r="G37" i="43"/>
  <c r="G35" i="43"/>
  <c r="G34" i="43"/>
  <c r="G33" i="43"/>
  <c r="G31" i="43"/>
  <c r="G30" i="43"/>
  <c r="G29" i="43"/>
  <c r="G28" i="43"/>
  <c r="G26" i="43"/>
  <c r="G25" i="43"/>
  <c r="G24" i="43"/>
  <c r="G23" i="43"/>
  <c r="G22" i="43" s="1"/>
  <c r="G21" i="43"/>
  <c r="G20" i="43"/>
  <c r="G19" i="43"/>
  <c r="G18" i="43"/>
  <c r="G17" i="43"/>
  <c r="G16" i="43"/>
  <c r="G15" i="43"/>
  <c r="G14" i="43"/>
  <c r="G13" i="43"/>
  <c r="G12" i="43"/>
  <c r="G11" i="43"/>
  <c r="G9" i="43" s="1"/>
  <c r="G10" i="43"/>
  <c r="G8" i="43"/>
  <c r="G7" i="43"/>
  <c r="G6" i="43"/>
  <c r="G5" i="43"/>
  <c r="G4" i="43"/>
  <c r="F45" i="43"/>
  <c r="E45" i="43"/>
  <c r="C45" i="43"/>
  <c r="B45" i="43"/>
  <c r="F42" i="43"/>
  <c r="E42" i="43"/>
  <c r="D42" i="43"/>
  <c r="C42" i="43"/>
  <c r="B42" i="43"/>
  <c r="F22" i="43"/>
  <c r="E22" i="43"/>
  <c r="C22" i="43"/>
  <c r="B22" i="43"/>
  <c r="F16" i="43"/>
  <c r="E16" i="43"/>
  <c r="C16" i="43"/>
  <c r="B16" i="43"/>
  <c r="F9" i="43"/>
  <c r="E9" i="43"/>
  <c r="C9" i="43"/>
  <c r="B9" i="43"/>
  <c r="F4" i="43"/>
  <c r="E4" i="43"/>
  <c r="D4" i="43"/>
  <c r="C4" i="43"/>
  <c r="B4" i="43"/>
  <c r="D51" i="43"/>
  <c r="D52" i="43" s="1"/>
  <c r="D50" i="43"/>
  <c r="D49" i="43"/>
  <c r="D48" i="43"/>
  <c r="D45" i="43" s="1"/>
  <c r="D47" i="43"/>
  <c r="D46" i="43"/>
  <c r="D44" i="43"/>
  <c r="D43" i="43"/>
  <c r="D41" i="43"/>
  <c r="D40" i="43"/>
  <c r="D39" i="43"/>
  <c r="D38" i="43"/>
  <c r="D37" i="43"/>
  <c r="D36" i="43" s="1"/>
  <c r="D35" i="43"/>
  <c r="D34" i="43"/>
  <c r="D33" i="43"/>
  <c r="D32" i="43" s="1"/>
  <c r="D31" i="43"/>
  <c r="D30" i="43"/>
  <c r="D29" i="43"/>
  <c r="D28" i="43"/>
  <c r="D26" i="43"/>
  <c r="D25" i="43"/>
  <c r="D24" i="43"/>
  <c r="D23" i="43"/>
  <c r="D22" i="43" s="1"/>
  <c r="D21" i="43"/>
  <c r="D20" i="43"/>
  <c r="D19" i="43"/>
  <c r="D18" i="43"/>
  <c r="D17" i="43"/>
  <c r="D16" i="43" s="1"/>
  <c r="D15" i="43"/>
  <c r="D14" i="43"/>
  <c r="D13" i="43"/>
  <c r="D12" i="43"/>
  <c r="D11" i="43"/>
  <c r="D9" i="43" s="1"/>
  <c r="D10" i="43"/>
  <c r="D6" i="43"/>
  <c r="D7" i="43"/>
  <c r="D8" i="43"/>
  <c r="D5" i="43"/>
  <c r="E17" i="42" l="1"/>
  <c r="E4" i="42"/>
  <c r="C4" i="42"/>
  <c r="D4" i="42" s="1"/>
  <c r="D5" i="42"/>
  <c r="D6" i="42"/>
  <c r="D7" i="42"/>
  <c r="D8" i="42"/>
  <c r="D9" i="42"/>
  <c r="D10" i="42"/>
  <c r="D11" i="42"/>
  <c r="D12" i="42"/>
  <c r="D13" i="42"/>
  <c r="D14" i="42"/>
  <c r="D15" i="42"/>
  <c r="D16" i="42"/>
  <c r="B17" i="42"/>
  <c r="B10" i="42"/>
  <c r="B4" i="42"/>
  <c r="D12" i="41"/>
  <c r="E11" i="41" s="1"/>
  <c r="E12" i="41"/>
  <c r="E9" i="41"/>
  <c r="E8" i="41"/>
  <c r="E5" i="41"/>
  <c r="C6" i="41"/>
  <c r="C7" i="41"/>
  <c r="C8" i="41"/>
  <c r="C9" i="41"/>
  <c r="C10" i="41"/>
  <c r="C11" i="41"/>
  <c r="C12" i="41"/>
  <c r="C5" i="41"/>
  <c r="G22" i="41"/>
  <c r="G21" i="41"/>
  <c r="G20" i="41"/>
  <c r="G19" i="41"/>
  <c r="G18" i="41"/>
  <c r="G17" i="41"/>
  <c r="G16" i="41"/>
  <c r="G15" i="41"/>
  <c r="G14" i="41"/>
  <c r="E22" i="41"/>
  <c r="E21" i="41"/>
  <c r="E20" i="41"/>
  <c r="E19" i="41"/>
  <c r="E18" i="41"/>
  <c r="E17" i="41"/>
  <c r="E16" i="41"/>
  <c r="E15" i="41"/>
  <c r="E14" i="41"/>
  <c r="C15" i="41"/>
  <c r="C16" i="41"/>
  <c r="C17" i="41"/>
  <c r="C18" i="41"/>
  <c r="C19" i="41"/>
  <c r="C20" i="41"/>
  <c r="C21" i="41"/>
  <c r="C22" i="41"/>
  <c r="C14" i="41"/>
  <c r="D22" i="41"/>
  <c r="B22" i="41"/>
  <c r="F21" i="41"/>
  <c r="F20" i="41"/>
  <c r="F19" i="41"/>
  <c r="F18" i="41"/>
  <c r="F17" i="41"/>
  <c r="F16" i="41"/>
  <c r="F22" i="41" s="1"/>
  <c r="F15" i="41"/>
  <c r="F14" i="41"/>
  <c r="F6" i="41"/>
  <c r="F8" i="41"/>
  <c r="F9" i="41"/>
  <c r="F10" i="41"/>
  <c r="F11" i="41"/>
  <c r="F5" i="41"/>
  <c r="D7" i="41"/>
  <c r="B12" i="41"/>
  <c r="F12" i="41" s="1"/>
  <c r="G11" i="41" s="1"/>
  <c r="B7" i="41"/>
  <c r="F7" i="41" s="1"/>
  <c r="B13" i="40"/>
  <c r="C13" i="40"/>
  <c r="D13" i="40"/>
  <c r="E13" i="40"/>
  <c r="F13" i="40"/>
  <c r="B14" i="40"/>
  <c r="C14" i="40"/>
  <c r="D14" i="40"/>
  <c r="E14" i="40"/>
  <c r="F14" i="40"/>
  <c r="B15" i="40"/>
  <c r="C15" i="40"/>
  <c r="D15" i="40"/>
  <c r="E15" i="40"/>
  <c r="F15" i="40"/>
  <c r="B16" i="40"/>
  <c r="C16" i="40"/>
  <c r="D16" i="40"/>
  <c r="E16" i="40"/>
  <c r="F16" i="40"/>
  <c r="B17" i="40"/>
  <c r="C17" i="40"/>
  <c r="D17" i="40"/>
  <c r="E17" i="40"/>
  <c r="F17" i="40"/>
  <c r="C12" i="40"/>
  <c r="D12" i="40"/>
  <c r="E12" i="40"/>
  <c r="F12" i="40"/>
  <c r="B12" i="40"/>
  <c r="B10" i="40"/>
  <c r="B18" i="40" s="1"/>
  <c r="C10" i="40"/>
  <c r="C18" i="40" s="1"/>
  <c r="D10" i="40"/>
  <c r="D18" i="40" s="1"/>
  <c r="E10" i="40"/>
  <c r="E18" i="40" s="1"/>
  <c r="F10" i="40"/>
  <c r="F18" i="40" s="1"/>
  <c r="F15" i="39"/>
  <c r="D15" i="39"/>
  <c r="F6" i="39"/>
  <c r="F7" i="39"/>
  <c r="F5" i="39"/>
  <c r="B15" i="39"/>
  <c r="C17" i="42" l="1"/>
  <c r="G8" i="41"/>
  <c r="G12" i="41"/>
  <c r="G5" i="41"/>
  <c r="G9" i="41"/>
  <c r="E6" i="41"/>
  <c r="E10" i="41"/>
  <c r="G6" i="41"/>
  <c r="G10" i="41"/>
  <c r="E7" i="41"/>
  <c r="G7" i="41"/>
  <c r="D17" i="42" l="1"/>
  <c r="E13" i="37" l="1"/>
  <c r="E32" i="37"/>
  <c r="D32" i="37"/>
  <c r="C32" i="37"/>
  <c r="B32" i="37"/>
  <c r="E22" i="37"/>
  <c r="D22" i="37"/>
  <c r="C22" i="37"/>
  <c r="B22" i="37"/>
  <c r="E12" i="37"/>
  <c r="D12" i="37"/>
  <c r="C12" i="37"/>
  <c r="B12" i="37"/>
  <c r="D31" i="37"/>
  <c r="C31" i="37"/>
  <c r="B31" i="37"/>
  <c r="D30" i="37"/>
  <c r="C30" i="37"/>
  <c r="B30" i="37"/>
  <c r="D29" i="37"/>
  <c r="C29" i="37"/>
  <c r="B29" i="37"/>
  <c r="D28" i="37"/>
  <c r="C28" i="37"/>
  <c r="B28" i="37"/>
  <c r="D27" i="37"/>
  <c r="C27" i="37"/>
  <c r="B27" i="37"/>
  <c r="D26" i="37"/>
  <c r="C26" i="37"/>
  <c r="B26" i="37"/>
  <c r="D25" i="37"/>
  <c r="C25" i="37"/>
  <c r="B25" i="37"/>
  <c r="D23" i="37"/>
  <c r="C23" i="37"/>
  <c r="B23" i="37"/>
  <c r="E23" i="37"/>
  <c r="E21" i="37"/>
  <c r="E20" i="37"/>
  <c r="E19" i="37"/>
  <c r="E18" i="37"/>
  <c r="E17" i="37"/>
  <c r="E16" i="37"/>
  <c r="E15" i="37"/>
  <c r="E11" i="37"/>
  <c r="E10" i="37"/>
  <c r="E9" i="37"/>
  <c r="E8" i="37"/>
  <c r="E7" i="37"/>
  <c r="E6" i="37"/>
  <c r="E5" i="37"/>
  <c r="E3" i="37"/>
  <c r="E23" i="36"/>
  <c r="D23" i="36"/>
  <c r="C23" i="36"/>
  <c r="B23" i="36"/>
  <c r="E22" i="36"/>
  <c r="D22" i="36"/>
  <c r="C22" i="36"/>
  <c r="B22" i="36"/>
  <c r="E21" i="36"/>
  <c r="D21" i="36"/>
  <c r="C21" i="36"/>
  <c r="B21" i="36"/>
  <c r="E20" i="36"/>
  <c r="D20" i="36"/>
  <c r="C20" i="36"/>
  <c r="B20" i="36"/>
  <c r="E19" i="36"/>
  <c r="D19" i="36"/>
  <c r="C19" i="36"/>
  <c r="B19" i="36"/>
  <c r="E18" i="36"/>
  <c r="D18" i="36"/>
  <c r="C18" i="36"/>
  <c r="B18" i="36"/>
  <c r="E17" i="36"/>
  <c r="D17" i="36"/>
  <c r="C17" i="36"/>
  <c r="B17" i="36"/>
  <c r="E16" i="36"/>
  <c r="E15" i="36"/>
  <c r="E14" i="36"/>
  <c r="E13" i="36"/>
  <c r="E12" i="36"/>
  <c r="E11" i="36"/>
  <c r="E10" i="36"/>
  <c r="E9" i="36"/>
  <c r="E8" i="36"/>
  <c r="E7" i="36"/>
  <c r="E6" i="36"/>
  <c r="E5" i="36"/>
  <c r="E4" i="36"/>
  <c r="E3" i="36"/>
  <c r="D10" i="36"/>
  <c r="C10" i="36"/>
  <c r="B10" i="36"/>
  <c r="C3" i="36"/>
  <c r="D3" i="36"/>
  <c r="B3" i="36"/>
  <c r="J5" i="35"/>
  <c r="J6" i="35"/>
  <c r="J7" i="35"/>
  <c r="J8" i="35"/>
  <c r="J9" i="35"/>
  <c r="J10" i="35"/>
  <c r="J11" i="35"/>
  <c r="J12" i="35"/>
  <c r="J13" i="35"/>
  <c r="J14" i="35"/>
  <c r="J15" i="35"/>
  <c r="J4" i="35"/>
  <c r="H12" i="35"/>
  <c r="F12" i="35"/>
  <c r="H15" i="35"/>
  <c r="H14" i="35"/>
  <c r="I14" i="35" s="1"/>
  <c r="H13" i="35"/>
  <c r="I5" i="35"/>
  <c r="I6" i="35"/>
  <c r="I7" i="35"/>
  <c r="I9" i="35"/>
  <c r="I10" i="35"/>
  <c r="I11" i="35"/>
  <c r="H8" i="35"/>
  <c r="H4" i="35" s="1"/>
  <c r="G15" i="35"/>
  <c r="G14" i="35"/>
  <c r="G13" i="35"/>
  <c r="I13" i="35" s="1"/>
  <c r="E4" i="35"/>
  <c r="F4" i="35" s="1"/>
  <c r="D4" i="35"/>
  <c r="C4" i="35"/>
  <c r="B4" i="35"/>
  <c r="E8" i="35"/>
  <c r="D8" i="35"/>
  <c r="C8" i="35"/>
  <c r="B8" i="35"/>
  <c r="F8" i="35" s="1"/>
  <c r="E12" i="35"/>
  <c r="D12" i="35"/>
  <c r="C12" i="35"/>
  <c r="B12" i="35"/>
  <c r="G8" i="35"/>
  <c r="I8" i="35" s="1"/>
  <c r="G4" i="35"/>
  <c r="F6" i="35"/>
  <c r="F7" i="35"/>
  <c r="F9" i="35"/>
  <c r="F10" i="35"/>
  <c r="F11" i="35"/>
  <c r="F13" i="35"/>
  <c r="F14" i="35"/>
  <c r="F15" i="35"/>
  <c r="F5" i="35"/>
  <c r="C13" i="35"/>
  <c r="D13" i="35"/>
  <c r="E13" i="35"/>
  <c r="C14" i="35"/>
  <c r="D14" i="35"/>
  <c r="E14" i="35"/>
  <c r="C15" i="35"/>
  <c r="D15" i="35"/>
  <c r="E15" i="35"/>
  <c r="B14" i="35"/>
  <c r="B15" i="35"/>
  <c r="B13" i="35"/>
  <c r="E30" i="34"/>
  <c r="D30" i="34"/>
  <c r="E29" i="34"/>
  <c r="D29" i="34"/>
  <c r="E28" i="34"/>
  <c r="D28" i="34"/>
  <c r="E27" i="34"/>
  <c r="D27" i="34"/>
  <c r="I27" i="34" s="1"/>
  <c r="E26" i="34"/>
  <c r="D26" i="34"/>
  <c r="E25" i="34"/>
  <c r="D25" i="34"/>
  <c r="E24" i="34"/>
  <c r="D24" i="34"/>
  <c r="E23" i="34"/>
  <c r="D23" i="34"/>
  <c r="I23" i="34" s="1"/>
  <c r="I30" i="34"/>
  <c r="H30" i="34"/>
  <c r="G30" i="34"/>
  <c r="I29" i="34"/>
  <c r="H29" i="34"/>
  <c r="G29" i="34"/>
  <c r="I28" i="34"/>
  <c r="H28" i="34"/>
  <c r="G28" i="34"/>
  <c r="H27" i="34"/>
  <c r="G27" i="34"/>
  <c r="I26" i="34"/>
  <c r="H26" i="34"/>
  <c r="G26" i="34"/>
  <c r="I25" i="34"/>
  <c r="H25" i="34"/>
  <c r="G25" i="34"/>
  <c r="I24" i="34"/>
  <c r="H24" i="34"/>
  <c r="G24" i="34"/>
  <c r="H23" i="34"/>
  <c r="G23" i="34"/>
  <c r="H22" i="34"/>
  <c r="G22" i="34"/>
  <c r="I21" i="34"/>
  <c r="H21" i="34"/>
  <c r="G21" i="34"/>
  <c r="I20" i="34"/>
  <c r="H20" i="34"/>
  <c r="G20" i="34"/>
  <c r="I19" i="34"/>
  <c r="H19" i="34"/>
  <c r="G19" i="34"/>
  <c r="I18" i="34"/>
  <c r="H18" i="34"/>
  <c r="G18" i="34"/>
  <c r="I17" i="34"/>
  <c r="H17" i="34"/>
  <c r="G17" i="34"/>
  <c r="I16" i="34"/>
  <c r="H16" i="34"/>
  <c r="G16" i="34"/>
  <c r="I15" i="34"/>
  <c r="H15" i="34"/>
  <c r="G15" i="34"/>
  <c r="I14" i="34"/>
  <c r="H14" i="34"/>
  <c r="G14" i="34"/>
  <c r="I13" i="34"/>
  <c r="H13" i="34"/>
  <c r="G13" i="34"/>
  <c r="I12" i="34"/>
  <c r="H12" i="34"/>
  <c r="G12" i="34"/>
  <c r="I11" i="34"/>
  <c r="H11" i="34"/>
  <c r="G11" i="34"/>
  <c r="I10" i="34"/>
  <c r="H10" i="34"/>
  <c r="G10" i="34"/>
  <c r="I9" i="34"/>
  <c r="H9" i="34"/>
  <c r="G9" i="34"/>
  <c r="I8" i="34"/>
  <c r="H8" i="34"/>
  <c r="G8" i="34"/>
  <c r="I7" i="34"/>
  <c r="H7" i="34"/>
  <c r="G7" i="34"/>
  <c r="I6" i="34"/>
  <c r="H6" i="34"/>
  <c r="G6" i="34"/>
  <c r="I5" i="34"/>
  <c r="H5" i="34"/>
  <c r="G5" i="34"/>
  <c r="I4" i="34"/>
  <c r="H4" i="34"/>
  <c r="G4" i="34"/>
  <c r="F23" i="34"/>
  <c r="F24" i="34"/>
  <c r="F25" i="34"/>
  <c r="F26" i="34"/>
  <c r="F28" i="34"/>
  <c r="F29" i="34"/>
  <c r="F30" i="34"/>
  <c r="F21" i="34"/>
  <c r="F20" i="34"/>
  <c r="F19" i="34"/>
  <c r="F18" i="34"/>
  <c r="F27" i="34" s="1"/>
  <c r="F17" i="34"/>
  <c r="F16" i="34"/>
  <c r="F15" i="34"/>
  <c r="F14" i="34"/>
  <c r="F6" i="34"/>
  <c r="F7" i="34"/>
  <c r="F8" i="34"/>
  <c r="F9" i="34"/>
  <c r="F10" i="34"/>
  <c r="F11" i="34"/>
  <c r="F12" i="34"/>
  <c r="F5" i="34"/>
  <c r="E22" i="34"/>
  <c r="B22" i="34"/>
  <c r="C13" i="34"/>
  <c r="D13" i="34"/>
  <c r="E13" i="34"/>
  <c r="B13" i="34"/>
  <c r="C23" i="34"/>
  <c r="C30" i="34"/>
  <c r="B30" i="34"/>
  <c r="C29" i="34"/>
  <c r="B29" i="34"/>
  <c r="C28" i="34"/>
  <c r="B28" i="34"/>
  <c r="C27" i="34"/>
  <c r="C22" i="34" s="1"/>
  <c r="B27" i="34"/>
  <c r="C26" i="34"/>
  <c r="B26" i="34"/>
  <c r="C25" i="34"/>
  <c r="B25" i="34"/>
  <c r="C24" i="34"/>
  <c r="B24" i="34"/>
  <c r="B23" i="34"/>
  <c r="C4" i="34"/>
  <c r="D4" i="34"/>
  <c r="E4" i="34"/>
  <c r="B4" i="34"/>
  <c r="F19" i="33"/>
  <c r="F18" i="33"/>
  <c r="F17" i="33"/>
  <c r="F16" i="33"/>
  <c r="F15" i="33"/>
  <c r="F14" i="33"/>
  <c r="F13" i="33"/>
  <c r="F12" i="33"/>
  <c r="F11" i="33"/>
  <c r="F10" i="33"/>
  <c r="F9" i="33"/>
  <c r="F8" i="33"/>
  <c r="F7" i="33"/>
  <c r="F6" i="33"/>
  <c r="F5" i="33"/>
  <c r="F4" i="33"/>
  <c r="F3" i="33"/>
  <c r="E19" i="33"/>
  <c r="D19" i="33"/>
  <c r="C19" i="33"/>
  <c r="B19" i="33"/>
  <c r="E4" i="33"/>
  <c r="E5" i="33"/>
  <c r="E6" i="33"/>
  <c r="E7" i="33"/>
  <c r="E8" i="33"/>
  <c r="E9" i="33"/>
  <c r="E10" i="33"/>
  <c r="E11" i="33"/>
  <c r="E12" i="33"/>
  <c r="E13" i="33"/>
  <c r="E14" i="33"/>
  <c r="E15" i="33"/>
  <c r="E16" i="33"/>
  <c r="E17" i="33"/>
  <c r="E18" i="33"/>
  <c r="E3" i="33"/>
  <c r="C4" i="32"/>
  <c r="B4" i="32"/>
  <c r="E9" i="32" s="1"/>
  <c r="D6" i="32"/>
  <c r="D7" i="32"/>
  <c r="D8" i="32"/>
  <c r="D9" i="32"/>
  <c r="D10" i="32"/>
  <c r="D11" i="32"/>
  <c r="D12" i="32"/>
  <c r="D13" i="32"/>
  <c r="D14" i="32"/>
  <c r="D15" i="32"/>
  <c r="D17" i="32"/>
  <c r="D16" i="32"/>
  <c r="D18" i="32"/>
  <c r="D19" i="32"/>
  <c r="D20" i="32"/>
  <c r="D5" i="32"/>
  <c r="C17" i="31"/>
  <c r="C10" i="31"/>
  <c r="D10" i="31"/>
  <c r="E10" i="31"/>
  <c r="F10" i="31"/>
  <c r="B10" i="31"/>
  <c r="E17" i="31"/>
  <c r="B17" i="31"/>
  <c r="C18" i="31"/>
  <c r="D18" i="31"/>
  <c r="D17" i="31" s="1"/>
  <c r="E18" i="31"/>
  <c r="C19" i="31"/>
  <c r="D19" i="31"/>
  <c r="E19" i="31"/>
  <c r="F19" i="31"/>
  <c r="C20" i="31"/>
  <c r="D20" i="31"/>
  <c r="E20" i="31"/>
  <c r="F20" i="31"/>
  <c r="D21" i="31"/>
  <c r="E21" i="31"/>
  <c r="F21" i="31"/>
  <c r="D22" i="31"/>
  <c r="E22" i="31"/>
  <c r="F22" i="31"/>
  <c r="C23" i="31"/>
  <c r="D23" i="31"/>
  <c r="E23" i="31"/>
  <c r="F23" i="31"/>
  <c r="B23" i="31"/>
  <c r="B18" i="31"/>
  <c r="E3" i="31"/>
  <c r="D3" i="31"/>
  <c r="C3" i="31"/>
  <c r="B3" i="31"/>
  <c r="F16" i="31"/>
  <c r="F15" i="31"/>
  <c r="F14" i="31"/>
  <c r="F13" i="31"/>
  <c r="F12" i="31"/>
  <c r="F11" i="31"/>
  <c r="F18" i="31" s="1"/>
  <c r="F17" i="31" s="1"/>
  <c r="F4" i="31"/>
  <c r="F5" i="31"/>
  <c r="F6" i="31"/>
  <c r="F7" i="31"/>
  <c r="F8" i="31"/>
  <c r="F9" i="31"/>
  <c r="D5" i="29"/>
  <c r="D6" i="29"/>
  <c r="D7" i="29"/>
  <c r="D8" i="29"/>
  <c r="D9" i="29"/>
  <c r="D10" i="29"/>
  <c r="D11" i="29"/>
  <c r="D12" i="29"/>
  <c r="D13" i="29"/>
  <c r="D14" i="29"/>
  <c r="D15" i="29"/>
  <c r="D16" i="29"/>
  <c r="D17" i="29"/>
  <c r="D18" i="29"/>
  <c r="D19" i="29"/>
  <c r="D20" i="29"/>
  <c r="D21" i="29"/>
  <c r="D22" i="29"/>
  <c r="D23" i="29"/>
  <c r="D4" i="29"/>
  <c r="C24" i="29"/>
  <c r="B24" i="29"/>
  <c r="D24" i="29" s="1"/>
  <c r="D96" i="28"/>
  <c r="D5" i="28"/>
  <c r="D6" i="28"/>
  <c r="D7" i="28"/>
  <c r="D8" i="28"/>
  <c r="D9" i="28"/>
  <c r="D10" i="28"/>
  <c r="D11" i="28"/>
  <c r="D12" i="28"/>
  <c r="D13" i="28"/>
  <c r="D14" i="28"/>
  <c r="D15" i="28"/>
  <c r="D16" i="28"/>
  <c r="D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5" i="28"/>
  <c r="D46" i="28"/>
  <c r="D47" i="28"/>
  <c r="D48" i="28"/>
  <c r="D49" i="28"/>
  <c r="D50" i="28"/>
  <c r="D51" i="28"/>
  <c r="D52" i="28"/>
  <c r="D53" i="28"/>
  <c r="D54" i="28"/>
  <c r="D55" i="28"/>
  <c r="D56" i="28"/>
  <c r="D57" i="28"/>
  <c r="D58" i="28"/>
  <c r="D59" i="28"/>
  <c r="D60" i="28"/>
  <c r="D61" i="28"/>
  <c r="D62" i="28"/>
  <c r="D63" i="28"/>
  <c r="D64" i="28"/>
  <c r="D65" i="28"/>
  <c r="D66" i="28"/>
  <c r="D67" i="28"/>
  <c r="D68" i="28"/>
  <c r="D69" i="28"/>
  <c r="D70" i="28"/>
  <c r="D71" i="28"/>
  <c r="D72" i="28"/>
  <c r="D73" i="28"/>
  <c r="D74" i="28"/>
  <c r="D75" i="28"/>
  <c r="D76" i="28"/>
  <c r="D77" i="28"/>
  <c r="D78" i="28"/>
  <c r="D79" i="28"/>
  <c r="D80" i="28"/>
  <c r="D81" i="28"/>
  <c r="D82" i="28"/>
  <c r="D83" i="28"/>
  <c r="D84" i="28"/>
  <c r="D85" i="28"/>
  <c r="D86" i="28"/>
  <c r="D87" i="28"/>
  <c r="D88" i="28"/>
  <c r="D89" i="28"/>
  <c r="D90" i="28"/>
  <c r="D91" i="28"/>
  <c r="D92" i="28"/>
  <c r="D93" i="28"/>
  <c r="D94" i="28"/>
  <c r="D95" i="28"/>
  <c r="D4" i="28"/>
  <c r="C96" i="28"/>
  <c r="B96" i="28"/>
  <c r="C14" i="27"/>
  <c r="D14" i="27"/>
  <c r="E14" i="27"/>
  <c r="F14" i="27"/>
  <c r="G14" i="27"/>
  <c r="H14" i="27"/>
  <c r="I14" i="27"/>
  <c r="B14" i="27"/>
  <c r="J13" i="27"/>
  <c r="J14" i="27" s="1"/>
  <c r="J10" i="27"/>
  <c r="J11" i="27" s="1"/>
  <c r="C11" i="27"/>
  <c r="D11" i="27"/>
  <c r="E11" i="27"/>
  <c r="F11" i="27"/>
  <c r="G11" i="27"/>
  <c r="H11" i="27"/>
  <c r="I11" i="27"/>
  <c r="B11" i="27"/>
  <c r="D4" i="32" l="1"/>
  <c r="G4" i="32" s="1"/>
  <c r="E19" i="32"/>
  <c r="E15" i="32"/>
  <c r="E11" i="32"/>
  <c r="E7" i="32"/>
  <c r="E20" i="32"/>
  <c r="E17" i="32"/>
  <c r="E12" i="32"/>
  <c r="E8" i="32"/>
  <c r="F6" i="32"/>
  <c r="F10" i="32"/>
  <c r="F14" i="32"/>
  <c r="F18" i="32"/>
  <c r="F7" i="32"/>
  <c r="F11" i="32"/>
  <c r="F15" i="32"/>
  <c r="F19" i="32"/>
  <c r="G19" i="32"/>
  <c r="E5" i="32"/>
  <c r="E18" i="32"/>
  <c r="E14" i="32"/>
  <c r="E10" i="32"/>
  <c r="E6" i="32"/>
  <c r="F8" i="32"/>
  <c r="F12" i="32"/>
  <c r="F17" i="32"/>
  <c r="F20" i="32"/>
  <c r="E4" i="32"/>
  <c r="E16" i="32"/>
  <c r="E13" i="32"/>
  <c r="F5" i="32"/>
  <c r="F9" i="32"/>
  <c r="F13" i="32"/>
  <c r="F16" i="32"/>
  <c r="F4" i="32"/>
  <c r="G14" i="32"/>
  <c r="G12" i="35"/>
  <c r="I15" i="35"/>
  <c r="I4" i="35"/>
  <c r="I12" i="35"/>
  <c r="D22" i="34"/>
  <c r="I22" i="34" s="1"/>
  <c r="F13" i="34"/>
  <c r="F22" i="34"/>
  <c r="F4" i="34"/>
  <c r="F3" i="31"/>
  <c r="G4" i="10"/>
  <c r="G5" i="10"/>
  <c r="G6" i="10"/>
  <c r="G7" i="10"/>
  <c r="G8" i="10"/>
  <c r="G3" i="10"/>
  <c r="G12" i="9"/>
  <c r="G11" i="9"/>
  <c r="G10" i="9"/>
  <c r="G9" i="9"/>
  <c r="G8" i="9"/>
  <c r="G7" i="9"/>
  <c r="G6" i="9"/>
  <c r="G5" i="9"/>
  <c r="G4" i="9"/>
  <c r="F6" i="9"/>
  <c r="F5" i="9"/>
  <c r="F4" i="9"/>
  <c r="F7" i="9"/>
  <c r="F10" i="9"/>
  <c r="D5" i="9"/>
  <c r="D6" i="9"/>
  <c r="D7" i="9"/>
  <c r="D8" i="9"/>
  <c r="D9" i="9"/>
  <c r="D10" i="9"/>
  <c r="D11" i="9"/>
  <c r="D12" i="9"/>
  <c r="D4" i="9"/>
  <c r="C6" i="9"/>
  <c r="C5" i="9"/>
  <c r="C4" i="9"/>
  <c r="C10" i="9"/>
  <c r="C7" i="9"/>
  <c r="G6" i="32" l="1"/>
  <c r="G7" i="32"/>
  <c r="G9" i="32"/>
  <c r="G8" i="32"/>
  <c r="G18" i="32"/>
  <c r="G11" i="32"/>
  <c r="G13" i="32"/>
  <c r="G12" i="32"/>
  <c r="G5" i="32"/>
  <c r="G10" i="32"/>
  <c r="G15" i="32"/>
  <c r="G16" i="32"/>
  <c r="G17" i="32"/>
  <c r="G20" i="32"/>
  <c r="E6" i="9"/>
  <c r="E5" i="9"/>
  <c r="E4" i="9"/>
  <c r="E7" i="9"/>
  <c r="E10" i="9"/>
  <c r="C9" i="7"/>
  <c r="C8" i="7"/>
  <c r="C7" i="7"/>
  <c r="C6" i="7"/>
  <c r="C5" i="7"/>
  <c r="C4" i="7"/>
  <c r="E5" i="7"/>
  <c r="E6" i="7"/>
  <c r="E7" i="7"/>
  <c r="E8" i="7"/>
  <c r="E9" i="7"/>
  <c r="E4" i="7"/>
  <c r="D9" i="7"/>
  <c r="B11" i="5" l="1"/>
  <c r="B10" i="5"/>
  <c r="C10" i="5"/>
  <c r="C11" i="5"/>
  <c r="B12" i="5"/>
  <c r="D4" i="5"/>
  <c r="E4" i="5" s="1"/>
  <c r="D3" i="5"/>
  <c r="E3" i="5" s="1"/>
  <c r="E7" i="5" l="1"/>
  <c r="E8" i="5"/>
  <c r="E6" i="5"/>
  <c r="D7" i="5"/>
  <c r="D8" i="5"/>
  <c r="D6" i="5"/>
  <c r="C12" i="5"/>
  <c r="D9" i="12"/>
  <c r="D7" i="12"/>
  <c r="D13" i="12" l="1"/>
  <c r="D11" i="5"/>
  <c r="D12" i="5"/>
  <c r="D10" i="5"/>
</calcChain>
</file>

<file path=xl/sharedStrings.xml><?xml version="1.0" encoding="utf-8"?>
<sst xmlns="http://schemas.openxmlformats.org/spreadsheetml/2006/main" count="1549" uniqueCount="765">
  <si>
    <t>St Helenian</t>
  </si>
  <si>
    <t>Other</t>
  </si>
  <si>
    <t>Total</t>
  </si>
  <si>
    <t>Resident population (“de jure”)</t>
  </si>
  <si>
    <t xml:space="preserve">  Living in households</t>
  </si>
  <si>
    <t xml:space="preserve">  Living in communal establishments </t>
  </si>
  <si>
    <t>-</t>
  </si>
  <si>
    <t>Enumerated population (“de facto”)</t>
  </si>
  <si>
    <t xml:space="preserve">  Visitors</t>
  </si>
  <si>
    <t>District</t>
  </si>
  <si>
    <t>Change between 2016 and 2021</t>
  </si>
  <si>
    <t>Average household size, 2021</t>
  </si>
  <si>
    <t>Persons</t>
  </si>
  <si>
    <t>Percent (%)</t>
  </si>
  <si>
    <t>Jamestown</t>
  </si>
  <si>
    <t>Half Tree Hollow</t>
  </si>
  <si>
    <t>St Paul’s</t>
  </si>
  <si>
    <t>Blue Hill</t>
  </si>
  <si>
    <t>Sandy Bay</t>
  </si>
  <si>
    <t>Levelwood</t>
  </si>
  <si>
    <t>Longwood</t>
  </si>
  <si>
    <t>Alarm Forest</t>
  </si>
  <si>
    <t>St Pauls</t>
  </si>
  <si>
    <t>St Helena</t>
  </si>
  <si>
    <t>United Kingdom</t>
  </si>
  <si>
    <t>South Africa</t>
  </si>
  <si>
    <t>Ascension</t>
  </si>
  <si>
    <t>Falklands</t>
  </si>
  <si>
    <t>Other Africa</t>
  </si>
  <si>
    <t>Other Europe</t>
  </si>
  <si>
    <t>Other Asia, North/South America, Oceania</t>
  </si>
  <si>
    <t>Not stated</t>
  </si>
  <si>
    <t>Median age</t>
  </si>
  <si>
    <t>Broad age group</t>
  </si>
  <si>
    <t xml:space="preserve">  0-14</t>
  </si>
  <si>
    <t xml:space="preserve">  15-64</t>
  </si>
  <si>
    <t xml:space="preserve">  65 and over</t>
  </si>
  <si>
    <t>Dependency ratios</t>
  </si>
  <si>
    <t xml:space="preserve">  Age dependency ratio</t>
  </si>
  <si>
    <t xml:space="preserve">  Child dependency ratio</t>
  </si>
  <si>
    <t xml:space="preserve">  Aged dependency ratio</t>
  </si>
  <si>
    <t>Change since 2016</t>
  </si>
  <si>
    <t>Years</t>
  </si>
  <si>
    <t>How is your health in general?</t>
  </si>
  <si>
    <t>Number</t>
  </si>
  <si>
    <t>Percent of respondents</t>
  </si>
  <si>
    <t>Very good</t>
  </si>
  <si>
    <t>Good</t>
  </si>
  <si>
    <t>Fair</t>
  </si>
  <si>
    <t>Bad</t>
  </si>
  <si>
    <t>Very bad</t>
  </si>
  <si>
    <t>Total respondents</t>
  </si>
  <si>
    <t>..</t>
  </si>
  <si>
    <t>Hours spent on care of family/friends per week (excluding paid work and child-care)</t>
  </si>
  <si>
    <t>1-9 hours</t>
  </si>
  <si>
    <t>10-19 hours</t>
  </si>
  <si>
    <t>20-49 hours</t>
  </si>
  <si>
    <t>50+ hours</t>
  </si>
  <si>
    <t>Total respondents with caring commitments</t>
  </si>
  <si>
    <t>2016: Do you smoke cigarettes?</t>
  </si>
  <si>
    <t>2021: Do you smoke cigarettes or tobacco?</t>
  </si>
  <si>
    <t>Yes</t>
  </si>
  <si>
    <t>Per cent of respondents</t>
  </si>
  <si>
    <t xml:space="preserve"> 18-49</t>
  </si>
  <si>
    <t xml:space="preserve"> 50 and older</t>
  </si>
  <si>
    <t>Male</t>
  </si>
  <si>
    <t>Female</t>
  </si>
  <si>
    <t>Do you have difficulty:</t>
  </si>
  <si>
    <t>No difficulty</t>
  </si>
  <si>
    <t>Some difficulty</t>
  </si>
  <si>
    <t>A lot of difficulty</t>
  </si>
  <si>
    <t>Cannot do at all</t>
  </si>
  <si>
    <t>Seeing</t>
  </si>
  <si>
    <t>Hearing</t>
  </si>
  <si>
    <t>Walking or climbing steps</t>
  </si>
  <si>
    <t>Remembering or concentrating</t>
  </si>
  <si>
    <t>With self-care (washing and dressing)</t>
  </si>
  <si>
    <t>Communicating (understanding, being understood)</t>
  </si>
  <si>
    <t>Has a faith</t>
  </si>
  <si>
    <t xml:space="preserve">  Christian</t>
  </si>
  <si>
    <t xml:space="preserve">    Anglican</t>
  </si>
  <si>
    <t xml:space="preserve">    Jehovah’s Witness</t>
  </si>
  <si>
    <t xml:space="preserve">    Baptist</t>
  </si>
  <si>
    <t xml:space="preserve">    Roman Catholic</t>
  </si>
  <si>
    <t xml:space="preserve">    Salvation Army</t>
  </si>
  <si>
    <t xml:space="preserve">    Seventh Day Adventist</t>
  </si>
  <si>
    <t xml:space="preserve">    New Apostolic</t>
  </si>
  <si>
    <t xml:space="preserve">    The Rock Christian Fellowship</t>
  </si>
  <si>
    <t xml:space="preserve">    Other Christian denomination</t>
  </si>
  <si>
    <t xml:space="preserve">  Islamic</t>
  </si>
  <si>
    <t xml:space="preserve">  Baha’i</t>
  </si>
  <si>
    <t xml:space="preserve">  Other religions</t>
  </si>
  <si>
    <t xml:space="preserve">  Not stated </t>
  </si>
  <si>
    <t>Does not have a faith</t>
  </si>
  <si>
    <t>Faith not stated</t>
  </si>
  <si>
    <t xml:space="preserve">Total </t>
  </si>
  <si>
    <t>Total born on St Helena</t>
  </si>
  <si>
    <t>Total stated</t>
  </si>
  <si>
    <t>Ever worked overseas</t>
  </si>
  <si>
    <t xml:space="preserve">  For five years or less</t>
  </si>
  <si>
    <t xml:space="preserve">  For five years or more</t>
  </si>
  <si>
    <t>No</t>
  </si>
  <si>
    <t>Single</t>
  </si>
  <si>
    <t>Married</t>
  </si>
  <si>
    <t>Co-habiting or living together</t>
  </si>
  <si>
    <t>Separated</t>
  </si>
  <si>
    <t>Divorced</t>
  </si>
  <si>
    <t>Widowed</t>
  </si>
  <si>
    <t>Percent</t>
  </si>
  <si>
    <t>Total resident household population</t>
  </si>
  <si>
    <t>Economically active</t>
  </si>
  <si>
    <t xml:space="preserve"> Employed</t>
  </si>
  <si>
    <t xml:space="preserve"> Unemployed and looking for work</t>
  </si>
  <si>
    <t>Economically inactive</t>
  </si>
  <si>
    <t>Children yet to complete full-time compulsory education</t>
  </si>
  <si>
    <t>St Helenian resident household population</t>
  </si>
  <si>
    <t xml:space="preserve">  By employment status</t>
  </si>
  <si>
    <t xml:space="preserve">   Employed</t>
  </si>
  <si>
    <t xml:space="preserve">   Unemployed and looking for work</t>
  </si>
  <si>
    <t xml:space="preserve"> By age group</t>
  </si>
  <si>
    <t xml:space="preserve">   Up to 64 years old</t>
  </si>
  <si>
    <t xml:space="preserve">   65 and older</t>
  </si>
  <si>
    <t xml:space="preserve"> Retired</t>
  </si>
  <si>
    <t xml:space="preserve"> Disabled and unable to work</t>
  </si>
  <si>
    <t xml:space="preserve"> Other persons not in paid work or looking for paid work</t>
  </si>
  <si>
    <t>Occupation</t>
  </si>
  <si>
    <t>Managers</t>
  </si>
  <si>
    <t>Professionals</t>
  </si>
  <si>
    <t>Technicians and Associate Professionals</t>
  </si>
  <si>
    <t>Clerical Support Workers</t>
  </si>
  <si>
    <t>Services and Sales Workers</t>
  </si>
  <si>
    <t>Skilled Agricultural, Forestry and Fishery Workers</t>
  </si>
  <si>
    <t>Craft and Related Trades Workers</t>
  </si>
  <si>
    <t>Plant and Machine Operators and Assemblers</t>
  </si>
  <si>
    <t>Elementary Occupations</t>
  </si>
  <si>
    <t>Detached</t>
  </si>
  <si>
    <t>Semi-detached or terraced</t>
  </si>
  <si>
    <t xml:space="preserve">Flat </t>
  </si>
  <si>
    <t>Owner-occupied</t>
  </si>
  <si>
    <t xml:space="preserve">  Owned outright</t>
  </si>
  <si>
    <t xml:space="preserve">  Being bought with loan</t>
  </si>
  <si>
    <t xml:space="preserve">  Government landlord</t>
  </si>
  <si>
    <t xml:space="preserve">  Private landlord</t>
  </si>
  <si>
    <t xml:space="preserve">  Landlord not stated</t>
  </si>
  <si>
    <t>Tenure not stated</t>
  </si>
  <si>
    <t>Resident households with exclusive use of:</t>
  </si>
  <si>
    <t xml:space="preserve"> Cooking area inside</t>
  </si>
  <si>
    <t xml:space="preserve"> Kitchen sink</t>
  </si>
  <si>
    <t xml:space="preserve"> Bath or shower</t>
  </si>
  <si>
    <t xml:space="preserve"> Flush toilet</t>
  </si>
  <si>
    <t>Resident households with:</t>
  </si>
  <si>
    <t xml:space="preserve"> Untreated water supply</t>
  </si>
  <si>
    <t xml:space="preserve">  Other (rainwater tank, spring, or stream)</t>
  </si>
  <si>
    <t xml:space="preserve"> Connection to the public sewerage system</t>
  </si>
  <si>
    <t xml:space="preserve"> Rain water tank</t>
  </si>
  <si>
    <t xml:space="preserve"> Piped hot water</t>
  </si>
  <si>
    <t xml:space="preserve"> Solar water heater</t>
  </si>
  <si>
    <t>Lighting</t>
  </si>
  <si>
    <t>Electricity</t>
  </si>
  <si>
    <t>Cooking (primary source)</t>
  </si>
  <si>
    <t>Gas</t>
  </si>
  <si>
    <t>Wood</t>
  </si>
  <si>
    <t>Cooking (secondary source)</t>
  </si>
  <si>
    <t>None</t>
  </si>
  <si>
    <t>Cooking (primary or secondary source)</t>
  </si>
  <si>
    <t>Households with:</t>
  </si>
  <si>
    <t xml:space="preserve"> A garden used for growing vegetables</t>
  </si>
  <si>
    <t xml:space="preserve">  At the dwelling</t>
  </si>
  <si>
    <t xml:space="preserve">  Only at a different location</t>
  </si>
  <si>
    <t xml:space="preserve"> A metal roof</t>
  </si>
  <si>
    <t xml:space="preserve"> An asbestos cement roof</t>
  </si>
  <si>
    <t xml:space="preserve"> A mixed roof (metal/asbestos cement)</t>
  </si>
  <si>
    <t xml:space="preserve"> Another roofing material (e.g. slate, etc)</t>
  </si>
  <si>
    <t xml:space="preserve"> A smoke alarm</t>
  </si>
  <si>
    <t xml:space="preserve"> A fire extinguisher or fire blanket</t>
  </si>
  <si>
    <t>Resident households who stated they have:</t>
  </si>
  <si>
    <t>A landline telephone</t>
  </si>
  <si>
    <t>A mobile phone</t>
  </si>
  <si>
    <t>Access to the internet</t>
  </si>
  <si>
    <t>A subscription to broadcast television services</t>
  </si>
  <si>
    <t xml:space="preserve">Cars, 4x4s, vans or pick-ups </t>
  </si>
  <si>
    <t>Motor cycles and scooters</t>
  </si>
  <si>
    <t>Boats with motors</t>
  </si>
  <si>
    <t>Other boats</t>
  </si>
  <si>
    <t>Resident households who stated they have at least one:</t>
  </si>
  <si>
    <t>Television screen</t>
  </si>
  <si>
    <t>Washing machine</t>
  </si>
  <si>
    <t>Fridge/freezer (combined unit)</t>
  </si>
  <si>
    <t>Radio</t>
  </si>
  <si>
    <t>Personal computer/laptop/tablet</t>
  </si>
  <si>
    <t>Video/DVD playback equipment (see note)</t>
  </si>
  <si>
    <t>Freezer (standalone)</t>
  </si>
  <si>
    <t>Games console (e.g. Xbox, Nintendo, Playstation)</t>
  </si>
  <si>
    <t>Tumble dryer</t>
  </si>
  <si>
    <t>Fridge (standalone)</t>
  </si>
  <si>
    <t>Electric dehumidifier</t>
  </si>
  <si>
    <t>Dishwasher</t>
  </si>
  <si>
    <t>Dwelling type</t>
  </si>
  <si>
    <t xml:space="preserve"> Detached</t>
  </si>
  <si>
    <t xml:space="preserve"> Semi-detached/terraced</t>
  </si>
  <si>
    <t xml:space="preserve"> Flat</t>
  </si>
  <si>
    <t xml:space="preserve"> Not stated</t>
  </si>
  <si>
    <t>Status</t>
  </si>
  <si>
    <t xml:space="preserve"> Under construction</t>
  </si>
  <si>
    <t xml:space="preserve"> Habitable</t>
  </si>
  <si>
    <t xml:space="preserve"> Requires upgrading/improvement</t>
  </si>
  <si>
    <t xml:space="preserve"> Uninhabitable or unsound</t>
  </si>
  <si>
    <t>District and Enumeration Area</t>
  </si>
  <si>
    <t>Households Enumerated</t>
  </si>
  <si>
    <t>Persons Enumerated in households</t>
  </si>
  <si>
    <t>All Districts</t>
  </si>
  <si>
    <t>1 Jamestown</t>
  </si>
  <si>
    <t xml:space="preserve">   11 Lower Jamestown</t>
  </si>
  <si>
    <t xml:space="preserve">   12 Mid Jamestown</t>
  </si>
  <si>
    <t xml:space="preserve">   13 Upper Jamestown</t>
  </si>
  <si>
    <t xml:space="preserve">   14 Chubb's Spring</t>
  </si>
  <si>
    <t xml:space="preserve">   15 Ruperts</t>
  </si>
  <si>
    <t>2 Half Tree Hollow</t>
  </si>
  <si>
    <t xml:space="preserve">   21 Ladder Hill</t>
  </si>
  <si>
    <t xml:space="preserve">   22 Lower HTH</t>
  </si>
  <si>
    <t xml:space="preserve">   23 West HTH</t>
  </si>
  <si>
    <t xml:space="preserve">   24 Cow path</t>
  </si>
  <si>
    <t xml:space="preserve">   25 Upper HTH</t>
  </si>
  <si>
    <t>3 St Pauls</t>
  </si>
  <si>
    <t xml:space="preserve">   31 Half Way</t>
  </si>
  <si>
    <t xml:space="preserve">   32 New Ground</t>
  </si>
  <si>
    <t xml:space="preserve">   33 Cleugh’s Plain</t>
  </si>
  <si>
    <t xml:space="preserve">   34 Thompson's Hill</t>
  </si>
  <si>
    <t xml:space="preserve">   35 Scotland</t>
  </si>
  <si>
    <t xml:space="preserve">   36 St Paul's</t>
  </si>
  <si>
    <t>4 Blue Hill</t>
  </si>
  <si>
    <t xml:space="preserve">   41 Head O'Wain</t>
  </si>
  <si>
    <t xml:space="preserve">   42 Blue Hill</t>
  </si>
  <si>
    <t xml:space="preserve">   43 Thompson’s Wood</t>
  </si>
  <si>
    <t>5 Sandy Bay</t>
  </si>
  <si>
    <t xml:space="preserve">   51 Upper Sandy Bay</t>
  </si>
  <si>
    <t xml:space="preserve">   52 Lower Sandy Bay</t>
  </si>
  <si>
    <t>6 Levelwood</t>
  </si>
  <si>
    <t xml:space="preserve">   61 Silver Hill</t>
  </si>
  <si>
    <t xml:space="preserve">   62 Woody Ridge</t>
  </si>
  <si>
    <t>7 Longwood</t>
  </si>
  <si>
    <t xml:space="preserve">   71 Bottom Woods</t>
  </si>
  <si>
    <t xml:space="preserve">   72 Deadwood</t>
  </si>
  <si>
    <t xml:space="preserve">   73 Longwood East</t>
  </si>
  <si>
    <t xml:space="preserve">   74 Longwood West</t>
  </si>
  <si>
    <t>8 Alarm Forest</t>
  </si>
  <si>
    <t xml:space="preserve">   81 Alarm Forest</t>
  </si>
  <si>
    <t xml:space="preserve">   82 Putty Hill</t>
  </si>
  <si>
    <t xml:space="preserve">   83 The Briars</t>
  </si>
  <si>
    <t>Resident population</t>
  </si>
  <si>
    <t>Census year</t>
  </si>
  <si>
    <t>Date of Census night</t>
  </si>
  <si>
    <t>All resident households with:</t>
  </si>
  <si>
    <t xml:space="preserve">  One person</t>
  </si>
  <si>
    <t xml:space="preserve">  Two persons</t>
  </si>
  <si>
    <t xml:space="preserve">  Three persons</t>
  </si>
  <si>
    <t xml:space="preserve">  Four persons</t>
  </si>
  <si>
    <t xml:space="preserve">  Five or more persons</t>
  </si>
  <si>
    <t>Resident households</t>
  </si>
  <si>
    <t>Residents per household</t>
  </si>
  <si>
    <t>Area (square miles)</t>
  </si>
  <si>
    <t>Residents per square mile</t>
  </si>
  <si>
    <t>All nationalities</t>
  </si>
  <si>
    <t>Age</t>
  </si>
  <si>
    <t>90-94</t>
  </si>
  <si>
    <t>95 and over</t>
  </si>
  <si>
    <t>Age group</t>
  </si>
  <si>
    <t>15-19</t>
  </si>
  <si>
    <t>20-24</t>
  </si>
  <si>
    <t>25-29</t>
  </si>
  <si>
    <t>30-34</t>
  </si>
  <si>
    <t>35-39</t>
  </si>
  <si>
    <t>40-44</t>
  </si>
  <si>
    <t>45-49</t>
  </si>
  <si>
    <t>50-54</t>
  </si>
  <si>
    <t>55-59</t>
  </si>
  <si>
    <t>60-64</t>
  </si>
  <si>
    <t>65-69</t>
  </si>
  <si>
    <t>70-74</t>
  </si>
  <si>
    <t>75-79</t>
  </si>
  <si>
    <t>80-84</t>
  </si>
  <si>
    <t>85-89</t>
  </si>
  <si>
    <t xml:space="preserve"> 0-9</t>
  </si>
  <si>
    <t xml:space="preserve"> 10-19</t>
  </si>
  <si>
    <t xml:space="preserve"> 20-29</t>
  </si>
  <si>
    <t xml:space="preserve"> 30-39</t>
  </si>
  <si>
    <t xml:space="preserve"> 40-49</t>
  </si>
  <si>
    <t xml:space="preserve"> 50-59</t>
  </si>
  <si>
    <t xml:space="preserve"> 60-69</t>
  </si>
  <si>
    <t xml:space="preserve"> 70-79</t>
  </si>
  <si>
    <t xml:space="preserve"> 80 and over</t>
  </si>
  <si>
    <t>Total male</t>
  </si>
  <si>
    <t>Total female</t>
  </si>
  <si>
    <t>0-19</t>
  </si>
  <si>
    <t>20-39</t>
  </si>
  <si>
    <t>40-59</t>
  </si>
  <si>
    <t>60+</t>
  </si>
  <si>
    <t xml:space="preserve"> Single</t>
  </si>
  <si>
    <t xml:space="preserve"> Married</t>
  </si>
  <si>
    <t xml:space="preserve"> Co-habiting/living together</t>
  </si>
  <si>
    <t xml:space="preserve"> Separated or divorced</t>
  </si>
  <si>
    <t xml:space="preserve"> Widowed</t>
  </si>
  <si>
    <t xml:space="preserve">  Widowed</t>
  </si>
  <si>
    <t>Total in age group</t>
  </si>
  <si>
    <t>Sex and age</t>
  </si>
  <si>
    <t>Good or very good</t>
  </si>
  <si>
    <t>Bad or very bad</t>
  </si>
  <si>
    <t>0-9</t>
  </si>
  <si>
    <t>20-29</t>
  </si>
  <si>
    <t>30-39</t>
  </si>
  <si>
    <t>40-49</t>
  </si>
  <si>
    <t>50-59</t>
  </si>
  <si>
    <t>60-69</t>
  </si>
  <si>
    <t>70 and over</t>
  </si>
  <si>
    <t>Provides care</t>
  </si>
  <si>
    <t>Does not provide care</t>
  </si>
  <si>
    <t>Percent that provides care (%)</t>
  </si>
  <si>
    <t>20 hours or more</t>
  </si>
  <si>
    <t>Hours not stated</t>
  </si>
  <si>
    <t xml:space="preserve"> Below 40</t>
  </si>
  <si>
    <t xml:space="preserve"> 40-59</t>
  </si>
  <si>
    <t xml:space="preserve"> 60+</t>
  </si>
  <si>
    <t>Smokes</t>
  </si>
  <si>
    <t>Does not smoke</t>
  </si>
  <si>
    <t xml:space="preserve"> 18-29</t>
  </si>
  <si>
    <t xml:space="preserve"> 70 and over</t>
  </si>
  <si>
    <t>Under 50</t>
  </si>
  <si>
    <t>50-69</t>
  </si>
  <si>
    <t>70 +</t>
  </si>
  <si>
    <t>A lot of difficulty with, or cannot do at all:</t>
  </si>
  <si>
    <t xml:space="preserve"> Seeing</t>
  </si>
  <si>
    <t xml:space="preserve"> Hearing</t>
  </si>
  <si>
    <t xml:space="preserve"> Walking or climbing steps</t>
  </si>
  <si>
    <t xml:space="preserve"> Remembering or concentrating</t>
  </si>
  <si>
    <t xml:space="preserve"> With self-care</t>
  </si>
  <si>
    <t xml:space="preserve"> Communicating</t>
  </si>
  <si>
    <t>Disability (a lot of difficulty with, or cannot do at all, for at least one function)</t>
  </si>
  <si>
    <t>% disabled of age group</t>
  </si>
  <si>
    <t>Ten and less</t>
  </si>
  <si>
    <t>13-14</t>
  </si>
  <si>
    <t>15 and over</t>
  </si>
  <si>
    <t>% with 13 years or more</t>
  </si>
  <si>
    <t>Not St Helenian</t>
  </si>
  <si>
    <t>All residents</t>
  </si>
  <si>
    <t>Stage of full-time education completed:</t>
  </si>
  <si>
    <t xml:space="preserve">  Secondary (compulsory)</t>
  </si>
  <si>
    <t xml:space="preserve">  Secondary (optional)</t>
  </si>
  <si>
    <t xml:space="preserve">  Post-secondary</t>
  </si>
  <si>
    <t>Age group:</t>
  </si>
  <si>
    <t xml:space="preserve">  Up to 29</t>
  </si>
  <si>
    <t xml:space="preserve">  30-39</t>
  </si>
  <si>
    <t xml:space="preserve">  40-49</t>
  </si>
  <si>
    <t xml:space="preserve">  50-59</t>
  </si>
  <si>
    <t xml:space="preserve">  60-69</t>
  </si>
  <si>
    <t xml:space="preserve">  70 and over</t>
  </si>
  <si>
    <t>At least one GCSE equivalent</t>
  </si>
  <si>
    <t>English</t>
  </si>
  <si>
    <t>Maths</t>
  </si>
  <si>
    <t>Other subject</t>
  </si>
  <si>
    <t>English and Maths</t>
  </si>
  <si>
    <t>Number of persons</t>
  </si>
  <si>
    <t>Percent of age group (%)</t>
  </si>
  <si>
    <t>By level</t>
  </si>
  <si>
    <t xml:space="preserve">Compulsory schooling (primary or secondary) </t>
  </si>
  <si>
    <t>Secondary optional</t>
  </si>
  <si>
    <t>Post-Secondary</t>
  </si>
  <si>
    <t xml:space="preserve">  Up to Bachelor's Degree</t>
  </si>
  <si>
    <t xml:space="preserve">  Bachelor's Degree</t>
  </si>
  <si>
    <t xml:space="preserve">  Masters, Doctoral or equivalent</t>
  </si>
  <si>
    <t>By subject (post-secondary only):</t>
  </si>
  <si>
    <t>Education</t>
  </si>
  <si>
    <t>Social sciences, business and law</t>
  </si>
  <si>
    <t>Science</t>
  </si>
  <si>
    <t>Engineering, manufacturing and construction</t>
  </si>
  <si>
    <t>Health and welfare</t>
  </si>
  <si>
    <t>Services</t>
  </si>
  <si>
    <t>Other (general, agriculture, humanities, arts)</t>
  </si>
  <si>
    <t xml:space="preserve"> Employed full time</t>
  </si>
  <si>
    <t xml:space="preserve"> Employed part time</t>
  </si>
  <si>
    <t xml:space="preserve"> Self employed</t>
  </si>
  <si>
    <t xml:space="preserve"> Other employed (apprentice, waiting to start, away from work)</t>
  </si>
  <si>
    <t xml:space="preserve"> Home worker</t>
  </si>
  <si>
    <t xml:space="preserve"> Student</t>
  </si>
  <si>
    <t xml:space="preserve"> Other (unemployed but not looking for work, volunteers)</t>
  </si>
  <si>
    <t>Occupation (ISCO 08 classification)</t>
  </si>
  <si>
    <t>Industry (based on ISIC, Rev. 4)</t>
  </si>
  <si>
    <t>Agriculture, forestry</t>
  </si>
  <si>
    <t>Fishing</t>
  </si>
  <si>
    <t>Quarrying</t>
  </si>
  <si>
    <t>Manufacturing</t>
  </si>
  <si>
    <t>Electricity supply</t>
  </si>
  <si>
    <t>Water supply; sewerage, waste management</t>
  </si>
  <si>
    <t>Construction</t>
  </si>
  <si>
    <t>Wholesale and retail trade</t>
  </si>
  <si>
    <t>Repair of motor vehicles and motorcycles</t>
  </si>
  <si>
    <t>Transportation and storage</t>
  </si>
  <si>
    <t>Accommodation activities</t>
  </si>
  <si>
    <t>Food service activities</t>
  </si>
  <si>
    <t>Information and communication</t>
  </si>
  <si>
    <t>Financial and insurance activities</t>
  </si>
  <si>
    <t>Real estate activities</t>
  </si>
  <si>
    <t>Professional, scientific and technical activities</t>
  </si>
  <si>
    <t>Administrative and support service activities</t>
  </si>
  <si>
    <t>Public administration</t>
  </si>
  <si>
    <t>Human health and social work activities</t>
  </si>
  <si>
    <t>Arts, entertainment and recreation</t>
  </si>
  <si>
    <t>Other service activities</t>
  </si>
  <si>
    <t>Has ever left island</t>
  </si>
  <si>
    <t>Has worked abroad</t>
  </si>
  <si>
    <t>Less than 5 years</t>
  </si>
  <si>
    <t>More than 5 years</t>
  </si>
  <si>
    <t>Households</t>
  </si>
  <si>
    <t>Type of dwelling</t>
  </si>
  <si>
    <t xml:space="preserve">  Detached house</t>
  </si>
  <si>
    <t xml:space="preserve">  Semi-detached/terraced</t>
  </si>
  <si>
    <t xml:space="preserve">  Flat</t>
  </si>
  <si>
    <t>Tenure</t>
  </si>
  <si>
    <t xml:space="preserve">  Owns outright</t>
  </si>
  <si>
    <t xml:space="preserve">  Owns with a loan</t>
  </si>
  <si>
    <t xml:space="preserve">  Rents</t>
  </si>
  <si>
    <t xml:space="preserve">  Rent free</t>
  </si>
  <si>
    <t xml:space="preserve">  Tenure not stated</t>
  </si>
  <si>
    <t>Percentages (%)</t>
  </si>
  <si>
    <t>Rooms</t>
  </si>
  <si>
    <t xml:space="preserve">  Three or less</t>
  </si>
  <si>
    <t xml:space="preserve">  Four</t>
  </si>
  <si>
    <t xml:space="preserve">  Five</t>
  </si>
  <si>
    <t xml:space="preserve">  Six</t>
  </si>
  <si>
    <t xml:space="preserve">  Seven or more</t>
  </si>
  <si>
    <t xml:space="preserve">  Rooms not stated</t>
  </si>
  <si>
    <t xml:space="preserve">  Average rooms</t>
  </si>
  <si>
    <t>Bedrooms</t>
  </si>
  <si>
    <t xml:space="preserve"> One</t>
  </si>
  <si>
    <t xml:space="preserve"> Two</t>
  </si>
  <si>
    <t xml:space="preserve"> Three</t>
  </si>
  <si>
    <t xml:space="preserve"> Four or more</t>
  </si>
  <si>
    <t xml:space="preserve"> Bedrooms not stated</t>
  </si>
  <si>
    <t xml:space="preserve"> Average bedrooms</t>
  </si>
  <si>
    <t xml:space="preserve"> Three or less</t>
  </si>
  <si>
    <t xml:space="preserve"> Four</t>
  </si>
  <si>
    <t xml:space="preserve"> Five</t>
  </si>
  <si>
    <t xml:space="preserve"> Six</t>
  </si>
  <si>
    <t xml:space="preserve"> Seven or more</t>
  </si>
  <si>
    <t xml:space="preserve"> Rooms not stated</t>
  </si>
  <si>
    <t>Water supply</t>
  </si>
  <si>
    <t xml:space="preserve">  Treated</t>
  </si>
  <si>
    <t xml:space="preserve">  Untreated</t>
  </si>
  <si>
    <t xml:space="preserve">  Spring or stream</t>
  </si>
  <si>
    <t>Sewerage system</t>
  </si>
  <si>
    <t>Rainwater tank</t>
  </si>
  <si>
    <t xml:space="preserve">  Has a rainwater tank</t>
  </si>
  <si>
    <t xml:space="preserve">  No rainwater tank</t>
  </si>
  <si>
    <t xml:space="preserve">  Tank not stated</t>
  </si>
  <si>
    <t>Hot water</t>
  </si>
  <si>
    <t xml:space="preserve">  Piped</t>
  </si>
  <si>
    <t xml:space="preserve">  No piped hot water</t>
  </si>
  <si>
    <t xml:space="preserve">  Hot water not stated</t>
  </si>
  <si>
    <t>Solar water heater</t>
  </si>
  <si>
    <t>No solar water heater</t>
  </si>
  <si>
    <t>Solar water heater not stated</t>
  </si>
  <si>
    <t>Electric lighting</t>
  </si>
  <si>
    <t xml:space="preserve">  Electricity</t>
  </si>
  <si>
    <t xml:space="preserve">  Gas</t>
  </si>
  <si>
    <t xml:space="preserve">  Wood</t>
  </si>
  <si>
    <t xml:space="preserve">  Other</t>
  </si>
  <si>
    <t xml:space="preserve">  None</t>
  </si>
  <si>
    <t>A garden used for growing vegetables</t>
  </si>
  <si>
    <t>A metal roof</t>
  </si>
  <si>
    <t>An asbestos cement roof</t>
  </si>
  <si>
    <t>A mixed roof (metal and asbestos cement)</t>
  </si>
  <si>
    <t>Another roofing material (e.g. slate, etc)</t>
  </si>
  <si>
    <t>A smoke alarm</t>
  </si>
  <si>
    <t>A fire extinguisher or fire blanket</t>
  </si>
  <si>
    <t>TV subscription</t>
  </si>
  <si>
    <t>Landline telephone</t>
  </si>
  <si>
    <t>Internet (wired or via mobile)</t>
  </si>
  <si>
    <t xml:space="preserve">  Internet wired</t>
  </si>
  <si>
    <t xml:space="preserve">  Internet via mobile</t>
  </si>
  <si>
    <t>At least one mobile phone</t>
  </si>
  <si>
    <t>Internet (wire or via mobile)</t>
  </si>
  <si>
    <t xml:space="preserve">  Car</t>
  </si>
  <si>
    <t>Boat</t>
  </si>
  <si>
    <t>Freezer</t>
  </si>
  <si>
    <t xml:space="preserve">  Fridge freezer</t>
  </si>
  <si>
    <t xml:space="preserve">  Deep freezer</t>
  </si>
  <si>
    <t>Fridge</t>
  </si>
  <si>
    <t>Dehumidifier</t>
  </si>
  <si>
    <t>TV screen</t>
  </si>
  <si>
    <t>DVD player</t>
  </si>
  <si>
    <t>Computer or tablet</t>
  </si>
  <si>
    <t xml:space="preserve">  Computer</t>
  </si>
  <si>
    <t xml:space="preserve">  Tablet</t>
  </si>
  <si>
    <t>Games machine</t>
  </si>
  <si>
    <t>Owner</t>
  </si>
  <si>
    <t xml:space="preserve"> Living elsewhere on St Helena</t>
  </si>
  <si>
    <t xml:space="preserve"> Overseas temporarily</t>
  </si>
  <si>
    <t xml:space="preserve"> Overseas permanently</t>
  </si>
  <si>
    <t>Number of rooms</t>
  </si>
  <si>
    <t xml:space="preserve"> Four or five</t>
  </si>
  <si>
    <t xml:space="preserve"> Six or more</t>
  </si>
  <si>
    <t>Last occupied</t>
  </si>
  <si>
    <t xml:space="preserve"> Last year</t>
  </si>
  <si>
    <t xml:space="preserve"> Within one to five years</t>
  </si>
  <si>
    <t xml:space="preserve"> Within last six to ten years</t>
  </si>
  <si>
    <t xml:space="preserve"> More than ten years ago</t>
  </si>
  <si>
    <t xml:space="preserve"> Never</t>
  </si>
  <si>
    <t>Plans for next occupation</t>
  </si>
  <si>
    <t xml:space="preserve"> Within next year</t>
  </si>
  <si>
    <t xml:space="preserve"> Within 1-2 years</t>
  </si>
  <si>
    <t xml:space="preserve"> Within 2+ years</t>
  </si>
  <si>
    <t xml:space="preserve"> Unsound</t>
  </si>
  <si>
    <t xml:space="preserve"> No plans, don't know, or not stated</t>
  </si>
  <si>
    <t>Anticipated use</t>
  </si>
  <si>
    <t xml:space="preserve"> Owner/friends</t>
  </si>
  <si>
    <t xml:space="preserve"> Rented either long or short term</t>
  </si>
  <si>
    <t xml:space="preserve">  of which short-term/holiday let</t>
  </si>
  <si>
    <t xml:space="preserve"> To be sold</t>
  </si>
  <si>
    <t>Table A2. Resident population by district, 2016 and 2021</t>
  </si>
  <si>
    <t>Section B: Reference Tables</t>
  </si>
  <si>
    <t>Table A6. Median age of the St Helenian household population, 2016 and 2021</t>
  </si>
  <si>
    <t>Table A7. Self-reported health status of the St Helenian resident household population, 2016 and 2021</t>
  </si>
  <si>
    <t>Table A8. Stated caring commitments of the St Helenian resident household population, 2016 and 2021</t>
  </si>
  <si>
    <t>Table A9. Stated smoking habit by age and sex, St Helenian resident household population, 2016 and 2021</t>
  </si>
  <si>
    <t>Table A10. Disability: status of functioning, St Helenian resident household population aged five and over, 2021</t>
  </si>
  <si>
    <t>Table A11. Faith, religion and denomination of the resident household population, 2016 and 2021</t>
  </si>
  <si>
    <t>Table A13. Stated marital status of the resident household population, 2016 and 2021</t>
  </si>
  <si>
    <t>Table A14. Economic activity of the resident household population, 2016 and 2021</t>
  </si>
  <si>
    <t>Table A15. Occupation of economically active resident household population, 2016 and 2021</t>
  </si>
  <si>
    <t>Table A16. Type and tenure of dwellings occupied by resident households, 2016 and 2021</t>
  </si>
  <si>
    <t>Table A17. Kitchen and bathroom facilities of dwellings occupied by households, 2016 and 2021</t>
  </si>
  <si>
    <t>Table A18. Water supply and sewerage systems of dwellings occupied by resident households, 2016 and 2021</t>
  </si>
  <si>
    <t>Table A19. Energy source for lighting and cooking, dwellings occupied by resident households, 2016 and 2021</t>
  </si>
  <si>
    <t>Table A20.  Other characteristics of dwellings occupied by resident households (gardens, roofing material, fire protection equipment), 2016 and 2021</t>
  </si>
  <si>
    <t>Table A21. Resident households stating access to telecommunications services, 2016 and 2021</t>
  </si>
  <si>
    <t>Table A22. Resident households with at least one vehicle, by category of vehicle, 2016 and 2021</t>
  </si>
  <si>
    <t>Table A23. Stated assets of resident households, 2016 and 2021</t>
  </si>
  <si>
    <t>Table A24. Characteristics of empty dwellings, 2016 and 2021</t>
  </si>
  <si>
    <t>Section A: Tables in Commentary Section</t>
  </si>
  <si>
    <t>Table B1. Enumeration areas, and households and persons enumerated, 2021</t>
  </si>
  <si>
    <t>Table B2. Resident population of St Helena at successive Censuses, 1861 to 2021</t>
  </si>
  <si>
    <t>Table B3. Household size and population density by district, resident household population, 2021</t>
  </si>
  <si>
    <t>Table B4. Resident population by age and sex, 2021</t>
  </si>
  <si>
    <t>05-09</t>
  </si>
  <si>
    <t>00-04</t>
  </si>
  <si>
    <t>10-14</t>
  </si>
  <si>
    <t>Table B5. Resident population by five-year age groups and sex, 2021</t>
  </si>
  <si>
    <t>Table B6. Resident population by 10-year age group, sex and district of residence, 2021</t>
  </si>
  <si>
    <t>Table B7. Marital status of the St Helenian resident household population by broad age-group and sex, 2021</t>
  </si>
  <si>
    <t>0-4</t>
  </si>
  <si>
    <t>5-9</t>
  </si>
  <si>
    <t>Percent with a faith</t>
  </si>
  <si>
    <t>Table B9. Faith of the St Helenian resident household population by five-year age group, 2021</t>
  </si>
  <si>
    <t>10-19</t>
  </si>
  <si>
    <t xml:space="preserve"> Ever left the island to visit another country</t>
  </si>
  <si>
    <t xml:space="preserve"> Has not left the island to visit another country</t>
  </si>
  <si>
    <t xml:space="preserve"> Total stated</t>
  </si>
  <si>
    <t>Mean age</t>
  </si>
  <si>
    <t>Residents in households</t>
  </si>
  <si>
    <t>75 and over</t>
  </si>
  <si>
    <t>Table B10. Self-reported health status of the St Helenian resident household population by 10-year age group and sex, 2021</t>
  </si>
  <si>
    <t>Table B11. Reported caring commitments of the St Helena resident household population by broad age group and sex, 2021</t>
  </si>
  <si>
    <t>Table B12. Reported use of cigarettes and tobacco, St Helenian resident household population aged 18 and over, 2021</t>
  </si>
  <si>
    <t>Table B13. Self-reported disabilities, St Helenian resident household population five and older, by age and sex, 2021</t>
  </si>
  <si>
    <t>Table B14.  Years of full-time education completed by 10-year age group, St Helenian resident household population 16 and over that have completed compulsory secondary education, 2021</t>
  </si>
  <si>
    <t xml:space="preserve"> Under 30</t>
  </si>
  <si>
    <t>11-12</t>
  </si>
  <si>
    <t>Up to 29</t>
  </si>
  <si>
    <t>Table B16. Qualifications (GCSE-equivalent) of the St Helenian resident household population that have completed compulsory education, by 10-year age group, 2021</t>
  </si>
  <si>
    <t>Total post-secondary</t>
  </si>
  <si>
    <t>Table B17. Highest qualification achieved, resident household population that have completed secondary school, 2021</t>
  </si>
  <si>
    <t xml:space="preserve"> Chief Executives, Senior Officials and Legislators</t>
  </si>
  <si>
    <t xml:space="preserve"> Administrative and Commercial Managers</t>
  </si>
  <si>
    <t xml:space="preserve"> Production and Specialized Services Managers</t>
  </si>
  <si>
    <t xml:space="preserve"> Hospitality, Retail and Other Services Managers</t>
  </si>
  <si>
    <t xml:space="preserve"> Science and Engineering Professionals</t>
  </si>
  <si>
    <t xml:space="preserve"> Health Professionals</t>
  </si>
  <si>
    <t xml:space="preserve"> Teaching Professionals</t>
  </si>
  <si>
    <t xml:space="preserve"> Business and Administration Professionals</t>
  </si>
  <si>
    <t xml:space="preserve"> Information and Communications Technology Professionals</t>
  </si>
  <si>
    <t xml:space="preserve"> Legal, Social and Cultural Professionals</t>
  </si>
  <si>
    <t xml:space="preserve"> Science and Engineering Associate Professionals</t>
  </si>
  <si>
    <t xml:space="preserve"> Health Associate Professionals</t>
  </si>
  <si>
    <t xml:space="preserve"> Business and Administration Associate Professionals</t>
  </si>
  <si>
    <t xml:space="preserve"> Legal, Social, Cultural and Related Associate Professionals</t>
  </si>
  <si>
    <t xml:space="preserve"> Information and Communications Technicians</t>
  </si>
  <si>
    <t xml:space="preserve"> General and Keyboard Clerks</t>
  </si>
  <si>
    <t xml:space="preserve"> Customer Services Clerks</t>
  </si>
  <si>
    <t xml:space="preserve"> Numerical and Material Recording Clerks</t>
  </si>
  <si>
    <t xml:space="preserve"> Other Clerical Support Workers</t>
  </si>
  <si>
    <t xml:space="preserve"> Personal Services Workers</t>
  </si>
  <si>
    <t xml:space="preserve"> Sales Workers</t>
  </si>
  <si>
    <t xml:space="preserve"> Personal Care Workers</t>
  </si>
  <si>
    <t xml:space="preserve"> Protective Services Workers</t>
  </si>
  <si>
    <t xml:space="preserve"> Market-oriented Skilled Agricultural Workers</t>
  </si>
  <si>
    <t xml:space="preserve"> Market-oriented Skilled Forestry, Fishery and Hunting Workers</t>
  </si>
  <si>
    <t xml:space="preserve"> Subsistence Farmers, Fishers, Hunters and Gatherers</t>
  </si>
  <si>
    <t xml:space="preserve"> Building and Related Trades Workers (exc. Electricians)</t>
  </si>
  <si>
    <t xml:space="preserve"> Metal, Machinery and Related Trades Workers</t>
  </si>
  <si>
    <t xml:space="preserve"> Handicraft and Printing Workers</t>
  </si>
  <si>
    <t xml:space="preserve"> Electrical and Electronics Trades Workers</t>
  </si>
  <si>
    <t xml:space="preserve"> Food Processing, Woodworking, Garment and Other Craft and Related Trades Workers</t>
  </si>
  <si>
    <t xml:space="preserve"> Stationary Plant and Machine Operators</t>
  </si>
  <si>
    <t xml:space="preserve"> Drivers and Mobile Plant Operators</t>
  </si>
  <si>
    <t xml:space="preserve"> Cleaners and Helpers</t>
  </si>
  <si>
    <t xml:space="preserve"> Agricultural, Forestry and Fishery Labourers</t>
  </si>
  <si>
    <t xml:space="preserve"> Labourers in Mining, Construction, Manufacturing and Transport</t>
  </si>
  <si>
    <t xml:space="preserve"> Food Preparation Assistants</t>
  </si>
  <si>
    <t xml:space="preserve"> Refuse Workers and Other Elementary Workers</t>
  </si>
  <si>
    <t>Table B19. Occupation of the economically active resident household population, 2021</t>
  </si>
  <si>
    <t>Table B20. Industrial sector of the economically active resident household population, by sex, 2021</t>
  </si>
  <si>
    <t>Table B21. St Helenian resident household population born on St Helena: ever left the Island, and has ever worked abroad, 2021</t>
  </si>
  <si>
    <t>Table B22. Type and tenure of dwellings occupied by resident households, 2021</t>
  </si>
  <si>
    <t>Table B23. Number of rooms and bedrooms in dwellings of resident households, 2021</t>
  </si>
  <si>
    <t>Table B24. Water supply, sewerage, rainwater storage, and hot water systems of dwellings of resident households, 2021</t>
  </si>
  <si>
    <t>Table B25. Energy source for water, lighting and cooking, dwellings occupied by resident households, 2021</t>
  </si>
  <si>
    <t>Table B26. Other characteristics of dwellings occupied by resident households (gardens, roofing material, fire protection equipment), 2021</t>
  </si>
  <si>
    <t>Table B27. Telecommunications services reported by resident households, 2021</t>
  </si>
  <si>
    <t>Table B29. Ownership or main use of other capital goods by resident households, 2021</t>
  </si>
  <si>
    <t>Table B18. Economic activity of the resident household population by sex, 2021</t>
  </si>
  <si>
    <t>Rented, including rent-free</t>
  </si>
  <si>
    <t xml:space="preserve"> Not connected to the public system</t>
  </si>
  <si>
    <t xml:space="preserve">  Not connected</t>
  </si>
  <si>
    <t xml:space="preserve">  Public system</t>
  </si>
  <si>
    <t>A garden used for growing vegetables at dwelling</t>
  </si>
  <si>
    <t>Percent %</t>
  </si>
  <si>
    <t>Table A1. Total population of St Helena, 2016 and 2021</t>
  </si>
  <si>
    <t>Table A3. Resident population by district, successive Censuses 1976 to 2021</t>
  </si>
  <si>
    <t>Table A5. St Helenian resident population: median and mean age, numbers in broad age groups, and dependency ratios, 2016 and 2021</t>
  </si>
  <si>
    <t>A1. Total population of St Helena, 2016 and 2021</t>
  </si>
  <si>
    <t>A2. Resident population by district, 2016 and 2021</t>
  </si>
  <si>
    <t>A3. Resident population by district, successive censuses from 1976 to 2021</t>
  </si>
  <si>
    <t>A5. St Helenian resident population: median and mean age, numbers in broad age groups, and dependency ratios, 2016 and 2021</t>
  </si>
  <si>
    <t>A6. Median age of the St Helenian household population, 2016 and 2021</t>
  </si>
  <si>
    <t>A7. Self-reported health status of the St Helenian resident household population, 2016 and 2021</t>
  </si>
  <si>
    <t>A8. Stated caring commitments of the St Helenian resident household population, 2016 and 2021</t>
  </si>
  <si>
    <t>A9. Stated smoking habit by age and sex, St Helenian resident household population, 2016 and 2021</t>
  </si>
  <si>
    <t>A10. Disability: status of functioning, St Helenian resident household population aged five and over, 2021</t>
  </si>
  <si>
    <t>A11. Faith, religion and denomination of the resident household population, 2016 and 2021</t>
  </si>
  <si>
    <t>A13. Stated marital status of the resident household population, 2016 and 2021</t>
  </si>
  <si>
    <t>A14. Economic activity of the resident household population, 2016 and 2021</t>
  </si>
  <si>
    <t>A15. Occupation of economically active resident household population, 2016 and 2021</t>
  </si>
  <si>
    <t>A16. Type and tenure of dwellings occupied by resident households, 2016 and 2021</t>
  </si>
  <si>
    <t>A17. Kitchen and bathroom facilities of dwellings occupied by households, 2016 and 2021</t>
  </si>
  <si>
    <t>A18. Water supply and sewerage systems of dwellings occupied by resident households, 2016 and 2021</t>
  </si>
  <si>
    <t>A19. Energy source for lighting and cooking, dwellings occupied by resident households, 2016 and 2021</t>
  </si>
  <si>
    <t>A20.  Other characteristics of dwellings occupied by resident households (gardens, roofing material, fire protection equipment), 2016 and 2021</t>
  </si>
  <si>
    <t>A21. Resident households stating access to telecommunications services, 2016 and 2021</t>
  </si>
  <si>
    <t>A22. Resident households with at least one vehicle, by category of vehicle, 2016 and 2021</t>
  </si>
  <si>
    <t>A23. Stated assets of resident households, 2016 and 2021</t>
  </si>
  <si>
    <t>A24. Characteristics of empty dwellings, 2016 and 2021</t>
  </si>
  <si>
    <t>B1. Enumeration areas, and households and persons enumerated, 2021</t>
  </si>
  <si>
    <t>B2. Resident population of St Helena at successive Censuses, 1861 to 2021</t>
  </si>
  <si>
    <t>B3. Household size and population density by district, resident household population, 2021</t>
  </si>
  <si>
    <t>B4. Resident population by age and sex, 2021</t>
  </si>
  <si>
    <t>B5. Resident population by five-year age groups and sex, 2021</t>
  </si>
  <si>
    <t>B6. Resident population by 10-year age group, sex and district of residence, 2021</t>
  </si>
  <si>
    <t>B7. Marital status of the St Helenian resident household population by broad age-group and sex, 2021</t>
  </si>
  <si>
    <t>B9. Faith of the St Helenian resident household population by five-year age group, 2021</t>
  </si>
  <si>
    <t>B10. Self-reported health status of the St Helenian resident household population by 10-year age group and sex, 2021</t>
  </si>
  <si>
    <t>B11. Reported caring commitments of the St Helena resident household population by broad age group and sex, 2021</t>
  </si>
  <si>
    <t>B12. Reported use of cigarettes and tobacco, St Helenian resident household population aged 18 and over, 2021</t>
  </si>
  <si>
    <t>B13. Self-reported disabilities, St Helenian resident household population five and older, by age and sex, 2021</t>
  </si>
  <si>
    <t>B14.  Years of full-time education completed by 10-year age group, St Helenian resident household population 16 and over that have completed compulsory secondary education, 2021</t>
  </si>
  <si>
    <t>B16. Qualifications (GCSE-equivalent) of the St Helenian resident household population that have completed compulsory education, by 10-year age group, 2021</t>
  </si>
  <si>
    <t>B17. Highest qualification achieved, resident household population that have completed secondary school, 2021</t>
  </si>
  <si>
    <t>B18. Economic activity of the resident household population by sex, 2021</t>
  </si>
  <si>
    <t>B19. Occupation of the economically active resident household population, 2021</t>
  </si>
  <si>
    <t>B20. Industrial sector of the economically active resident household population, by sex, 2021</t>
  </si>
  <si>
    <t>B21. St Helenian resident household population born on St Helena: ever left the Island, and has ever worked abroad, 2021</t>
  </si>
  <si>
    <t>B22. Type and tenure of dwellings occupied by resident households, 2021</t>
  </si>
  <si>
    <t>B23. Number of rooms and bedrooms in dwellings of resident households, 2021</t>
  </si>
  <si>
    <t>B24. Water supply, sewerage, rainwater storage, and hot water systems of dwellings of resident households, 2021</t>
  </si>
  <si>
    <t>B25. Energy source for water, lighting and cooking, dwellings occupied by resident households, 2021</t>
  </si>
  <si>
    <t>B26. Other characteristics of dwellings occupied by resident households (gardens, roofing material, fire protection equipment), 2021</t>
  </si>
  <si>
    <t>B27. Telecommunications services reported by resident households, 2021</t>
  </si>
  <si>
    <t>B29. Ownership or main use of other capital goods by resident households, 2021</t>
  </si>
  <si>
    <t>Note: a person is classified as disabled if they have a lot of difficulty, or cannot do at all, any of the six functions. This is a statistical definition used for the Census, and should not be confused with other definitions that may be used in the delivery of public services.</t>
  </si>
  <si>
    <t>Note: in 2016 the legal age of smoking was 16, so this question was asked of all persons 16 and older – but only responses of those 18 and above are included in this table. In 2021, the legal age of smoking was 18, so the question was only asked of persons 18 and older.</t>
  </si>
  <si>
    <t>Note: This table excludes St Helenians living in communal establishments.</t>
  </si>
  <si>
    <t>Note: only denominations which were stated by 10 or more persons have been tabulated separately.</t>
  </si>
  <si>
    <t>Note: In 2021, inclusion of explanatory notes to questions P9 and P10 for those born on St Helena but currently living abroad may have caused an increase in the number of not stated responses.</t>
  </si>
  <si>
    <t>Note: The married category includes registered civil partnerships.</t>
  </si>
  <si>
    <t>Notes: The 2016 Census did not include a response for unemployed but not looking for work, so the number of unemployed and looking for work may have been overstated.</t>
  </si>
  <si>
    <t>Note: The question on gardens for growing vegetables or other edible crops was restricted to business use in the 2016 Census.</t>
  </si>
  <si>
    <t>Notes: Connect Saint Helena Ltd is St Helena’s public utility company, supplying water, electricity, and sewerage services. The question on rain water tanks was not included in the 2016 Census.</t>
  </si>
  <si>
    <t>Notes: The wording of the 2021 Census question on playback equipment was slightly different to 2016.</t>
  </si>
  <si>
    <t>Note: this table excludes communal establishments.</t>
  </si>
  <si>
    <t>Secondary cooking fuel</t>
  </si>
  <si>
    <t>Primary cooking fuel</t>
  </si>
  <si>
    <t>This file contains the tables presented in the main report of the 2021 St Helena Housing and Population Census. For more information about the Census, please refer to the main report, or contact the St Helena Statistics Office at statistics@sainthelena.gov.sh, tel: +290 22138, or visit the website of the St Helena Government  http://www.sainthelena.gov.sh. Tables are presented in two sections: Section A are the tables presented in the report commentary, and Section B contains the more detailed reference tables.</t>
  </si>
  <si>
    <t xml:space="preserve">  4x4, van or pickup</t>
  </si>
  <si>
    <t>Vehicle (car, 4x4, van or pickup)</t>
  </si>
  <si>
    <t>Table B15. Average years of full-time education, resident household population that have completed compulsory education, by level of full-time education and 10-year age group, 2021</t>
  </si>
  <si>
    <t>B15. Average years of full-time education, resident household population that have completed compulsory education, by level of full-time education and 10-year age group, 2021</t>
  </si>
  <si>
    <t xml:space="preserve"> Treated water supply by Connect Saint Helena Ltd</t>
  </si>
  <si>
    <t xml:space="preserve">  By Connect Saint Helena Ltd</t>
  </si>
  <si>
    <t>Religion or denomination not stated</t>
  </si>
  <si>
    <t>Christian</t>
  </si>
  <si>
    <t>Anglican</t>
  </si>
  <si>
    <t>Jehovah's Witness</t>
  </si>
  <si>
    <t>Baptist</t>
  </si>
  <si>
    <t>Seventh Day Adventist</t>
  </si>
  <si>
    <t>Salvation Army</t>
  </si>
  <si>
    <t>New Apostolic</t>
  </si>
  <si>
    <t>Roman Catholic</t>
  </si>
  <si>
    <t>The Rock Christian Fellowship</t>
  </si>
  <si>
    <t>Other Christian</t>
  </si>
  <si>
    <t>Baha'i</t>
  </si>
  <si>
    <t>Other religions</t>
  </si>
  <si>
    <t>Jehovah’s Witness</t>
  </si>
  <si>
    <t>Other Christian denomination</t>
  </si>
  <si>
    <t>Islamic</t>
  </si>
  <si>
    <t>Baha’i</t>
  </si>
  <si>
    <t>Table A12. St Helenian resident household population born on St Helena that stated they have every left the island to visit another country, or have ever worked overseas, 2016 and 2021</t>
  </si>
  <si>
    <t>A12. St Helenian resident household population born on St Helena that stated they have every left the island to visit another country, or have ever worked overseas, 2016 and 2021</t>
  </si>
  <si>
    <t>Percent (%) of respondents</t>
  </si>
  <si>
    <t>Table A4. Country of birth of the resident household population, 2016 and 2021</t>
  </si>
  <si>
    <t>A4. Country of birth of the resident household population, 2016 and 2021</t>
  </si>
  <si>
    <t>% of group that smokes (respondents only)</t>
  </si>
  <si>
    <t>Table B31. Status of identified empty dwellings, 2021</t>
  </si>
  <si>
    <t>James-town</t>
  </si>
  <si>
    <t>Level-wood</t>
  </si>
  <si>
    <t>Long-wood</t>
  </si>
  <si>
    <t>Residents</t>
  </si>
  <si>
    <t>Population</t>
  </si>
  <si>
    <t>Persons per square mile</t>
  </si>
  <si>
    <t>Population living in households</t>
  </si>
  <si>
    <t>% male</t>
  </si>
  <si>
    <t>% female</t>
  </si>
  <si>
    <t>% economically active</t>
  </si>
  <si>
    <t>Unemployment rate, % of active workforce</t>
  </si>
  <si>
    <t>St Helenian residents</t>
  </si>
  <si>
    <t>% 0-14</t>
  </si>
  <si>
    <t>% 15-64</t>
  </si>
  <si>
    <t>% 65+</t>
  </si>
  <si>
    <t>Child dependency ratio</t>
  </si>
  <si>
    <t>Aged dependency ratio</t>
  </si>
  <si>
    <t>St Helenian residents living in households</t>
  </si>
  <si>
    <t>% who stated they have a faith</t>
  </si>
  <si>
    <t>% who stated good/very good health</t>
  </si>
  <si>
    <t>% who stated they smoke</t>
  </si>
  <si>
    <t>% with a disability</t>
  </si>
  <si>
    <t>Average years of full-time education</t>
  </si>
  <si>
    <t>% with at least one GCSE equivalent</t>
  </si>
  <si>
    <t>% ever left St Helena</t>
  </si>
  <si>
    <t>% in a detached house</t>
  </si>
  <si>
    <t>% that own their home</t>
  </si>
  <si>
    <t>% that rent their home</t>
  </si>
  <si>
    <t>% that are connected to a public sewer</t>
  </si>
  <si>
    <t>% that use electricity as main cooking fuel</t>
  </si>
  <si>
    <t>% with a garden for growing vegetables</t>
  </si>
  <si>
    <t>% with access to the internet</t>
  </si>
  <si>
    <t>% with a vehicle</t>
  </si>
  <si>
    <t>Table B30. District profiles: selected indicators by district, 2021</t>
  </si>
  <si>
    <t>B30. District profiles: selected indicators by district, 2021</t>
  </si>
  <si>
    <t>B31. Status of identified empty dwellings, 2021</t>
  </si>
  <si>
    <t>Date of last update: 27 July 2021</t>
  </si>
  <si>
    <t>Note: The 1987 Census enumerated five residents on ships in the harbour that are not included in counts by district</t>
  </si>
  <si>
    <t xml:space="preserve">Notes: Persons staying in the military Garrison or on ships in the harbour are excluded, apart from 1931 when about 80 persons in the Garrison are included in the resident figures. The figures for 1901 do not include 4,650 Boer prisoners-of-war, or their 5 censors/overseers. </t>
  </si>
  <si>
    <t>Table B8. Faith, religion and denomination of the resident household population, 2021</t>
  </si>
  <si>
    <t>B8. Faith, religion and denomination of the resident household population, 2021</t>
  </si>
  <si>
    <t>Note: This table only includes persons who responded to this question; there were 13 persons that responded who did not state the stage of full-time education completed.</t>
  </si>
  <si>
    <t>Table B28. Ownership or main use of vehicles or boats by resident households, 2021</t>
  </si>
  <si>
    <t>B28. Ownership or main use of vehicles or boats by resident households, 2021</t>
  </si>
  <si>
    <t>Motorbikes or scooters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</si>
</sst>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dd\ mmmm"/>
    <numFmt numFmtId="167" formatCode="0.000"/>
    <numFmt numFmtId="168"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b/>
      <sz val="11"/>
      <color rgb="FFFF0000"/>
      <name val="Calibri"/>
      <family val="2"/>
      <scheme val="minor"/>
    </font>
    <font>
      <b/>
      <i/>
      <sz val="9"/>
      <color theme="1"/>
      <name val="Arial"/>
      <family val="2"/>
    </font>
    <font>
      <b/>
      <sz val="9"/>
      <color theme="1"/>
      <name val="Arial"/>
      <family val="2"/>
    </font>
    <font>
      <sz val="9"/>
      <color theme="1"/>
      <name val="Arial"/>
      <family val="2"/>
    </font>
    <font>
      <i/>
      <sz val="9"/>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auto="1"/>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65">
    <xf numFmtId="0" fontId="0" fillId="0" borderId="0" xfId="0"/>
    <xf numFmtId="3" fontId="0" fillId="0" borderId="0" xfId="0" applyNumberFormat="1"/>
    <xf numFmtId="0" fontId="0" fillId="0" borderId="0" xfId="0" applyAlignment="1">
      <alignment horizontal="right" wrapText="1"/>
    </xf>
    <xf numFmtId="0" fontId="0" fillId="0" borderId="0" xfId="0" applyAlignment="1">
      <alignment horizontal="right"/>
    </xf>
    <xf numFmtId="164" fontId="0" fillId="0" borderId="0" xfId="0" applyNumberFormat="1"/>
    <xf numFmtId="165" fontId="0" fillId="0" borderId="0" xfId="0" applyNumberFormat="1"/>
    <xf numFmtId="3" fontId="0" fillId="0" borderId="0" xfId="0" applyNumberFormat="1" applyAlignment="1">
      <alignment horizontal="right"/>
    </xf>
    <xf numFmtId="3" fontId="0" fillId="0" borderId="0" xfId="0" applyNumberFormat="1" applyAlignment="1">
      <alignment horizontal="right" wrapText="1"/>
    </xf>
    <xf numFmtId="165" fontId="0" fillId="0" borderId="0" xfId="0" applyNumberFormat="1" applyAlignment="1">
      <alignment horizontal="right"/>
    </xf>
    <xf numFmtId="166" fontId="0" fillId="0" borderId="0" xfId="0" applyNumberFormat="1"/>
    <xf numFmtId="0" fontId="2" fillId="0" borderId="0" xfId="0" applyFont="1"/>
    <xf numFmtId="0" fontId="2" fillId="0" borderId="0" xfId="0" applyFont="1" applyAlignment="1">
      <alignment horizontal="right" wrapText="1"/>
    </xf>
    <xf numFmtId="0" fontId="2" fillId="0" borderId="2" xfId="0" applyFont="1" applyBorder="1" applyAlignment="1">
      <alignment horizontal="right" wrapText="1"/>
    </xf>
    <xf numFmtId="0" fontId="0" fillId="0" borderId="1" xfId="0" applyBorder="1"/>
    <xf numFmtId="0" fontId="3" fillId="0" borderId="0" xfId="0" applyFont="1"/>
    <xf numFmtId="3" fontId="3" fillId="0" borderId="0" xfId="0" applyNumberFormat="1" applyFont="1"/>
    <xf numFmtId="0" fontId="2" fillId="0" borderId="0" xfId="0" applyFont="1" applyAlignment="1">
      <alignment horizontal="center" wrapText="1"/>
    </xf>
    <xf numFmtId="0" fontId="2" fillId="0" borderId="1" xfId="0" applyFont="1" applyBorder="1"/>
    <xf numFmtId="3" fontId="2" fillId="0" borderId="1" xfId="0" applyNumberFormat="1" applyFont="1" applyBorder="1"/>
    <xf numFmtId="0" fontId="2" fillId="0" borderId="3" xfId="0" applyFont="1" applyBorder="1" applyAlignment="1">
      <alignment horizontal="right" wrapText="1"/>
    </xf>
    <xf numFmtId="0" fontId="0" fillId="0" borderId="1" xfId="0" applyBorder="1" applyAlignment="1">
      <alignment horizontal="right"/>
    </xf>
    <xf numFmtId="0" fontId="2" fillId="0" borderId="2" xfId="0" applyFont="1" applyBorder="1" applyAlignment="1">
      <alignment horizontal="right"/>
    </xf>
    <xf numFmtId="165" fontId="2" fillId="0" borderId="1" xfId="0" applyNumberFormat="1" applyFont="1" applyBorder="1"/>
    <xf numFmtId="0" fontId="2" fillId="0" borderId="3" xfId="0" applyFont="1" applyBorder="1"/>
    <xf numFmtId="0" fontId="2" fillId="0" borderId="2" xfId="0" applyFont="1" applyBorder="1"/>
    <xf numFmtId="0" fontId="0" fillId="0" borderId="0" xfId="0" applyAlignment="1">
      <alignment wrapText="1"/>
    </xf>
    <xf numFmtId="0" fontId="0" fillId="0" borderId="3" xfId="0" applyBorder="1"/>
    <xf numFmtId="0" fontId="0" fillId="0" borderId="2" xfId="0" applyBorder="1" applyAlignment="1">
      <alignment wrapText="1"/>
    </xf>
    <xf numFmtId="3" fontId="2" fillId="0" borderId="0" xfId="0" applyNumberFormat="1" applyFont="1"/>
    <xf numFmtId="164" fontId="0" fillId="0" borderId="0" xfId="1" applyNumberFormat="1" applyFont="1"/>
    <xf numFmtId="0" fontId="2" fillId="0" borderId="2" xfId="0" applyFont="1" applyBorder="1" applyAlignment="1">
      <alignment horizontal="center" wrapText="1"/>
    </xf>
    <xf numFmtId="164" fontId="0" fillId="0" borderId="1" xfId="0" applyNumberFormat="1" applyBorder="1"/>
    <xf numFmtId="165" fontId="0" fillId="0" borderId="1" xfId="0" applyNumberFormat="1" applyBorder="1"/>
    <xf numFmtId="0" fontId="2" fillId="0" borderId="1" xfId="0" applyFont="1" applyBorder="1" applyAlignment="1">
      <alignment horizontal="left"/>
    </xf>
    <xf numFmtId="0" fontId="2" fillId="0" borderId="1" xfId="0" applyFont="1" applyBorder="1" applyAlignment="1">
      <alignment horizontal="center"/>
    </xf>
    <xf numFmtId="3" fontId="0" fillId="0" borderId="3" xfId="0" applyNumberFormat="1" applyBorder="1"/>
    <xf numFmtId="165" fontId="0" fillId="0" borderId="3" xfId="0" applyNumberFormat="1" applyBorder="1"/>
    <xf numFmtId="0" fontId="0" fillId="0" borderId="1" xfId="0" applyBorder="1" applyAlignment="1">
      <alignment horizontal="right" wrapText="1"/>
    </xf>
    <xf numFmtId="165" fontId="2" fillId="0" borderId="0" xfId="0" applyNumberFormat="1" applyFont="1"/>
    <xf numFmtId="3" fontId="0" fillId="0" borderId="1" xfId="0" applyNumberFormat="1" applyBorder="1" applyAlignment="1">
      <alignment horizontal="right" wrapText="1"/>
    </xf>
    <xf numFmtId="0" fontId="3" fillId="0" borderId="0" xfId="0" applyFont="1" applyAlignment="1">
      <alignment horizontal="right"/>
    </xf>
    <xf numFmtId="165" fontId="3" fillId="0" borderId="0" xfId="0" applyNumberFormat="1" applyFont="1" applyAlignment="1">
      <alignment horizontal="right"/>
    </xf>
    <xf numFmtId="3" fontId="3" fillId="0" borderId="0" xfId="0" applyNumberFormat="1" applyFont="1" applyAlignment="1">
      <alignment horizontal="right"/>
    </xf>
    <xf numFmtId="165" fontId="3" fillId="0" borderId="0" xfId="0" applyNumberFormat="1" applyFont="1"/>
    <xf numFmtId="167" fontId="3" fillId="0" borderId="0" xfId="0" applyNumberFormat="1" applyFont="1"/>
    <xf numFmtId="0" fontId="2" fillId="0" borderId="0" xfId="0" applyFont="1" applyAlignment="1">
      <alignment horizontal="left"/>
    </xf>
    <xf numFmtId="0" fontId="2" fillId="0" borderId="2" xfId="0" applyFont="1" applyBorder="1" applyAlignment="1">
      <alignment horizontal="center"/>
    </xf>
    <xf numFmtId="0" fontId="2" fillId="0" borderId="2" xfId="0" applyFont="1" applyBorder="1" applyAlignment="1">
      <alignment horizontal="center" wrapText="1"/>
    </xf>
    <xf numFmtId="3" fontId="2" fillId="0" borderId="1" xfId="0" applyNumberFormat="1" applyFont="1" applyBorder="1" applyAlignment="1">
      <alignment horizontal="right"/>
    </xf>
    <xf numFmtId="165" fontId="2" fillId="0" borderId="1" xfId="0" applyNumberFormat="1" applyFont="1" applyBorder="1" applyAlignment="1">
      <alignment horizontal="right"/>
    </xf>
    <xf numFmtId="0" fontId="2" fillId="0" borderId="2" xfId="0" applyFont="1" applyBorder="1" applyAlignment="1">
      <alignment horizontal="left" wrapText="1"/>
    </xf>
    <xf numFmtId="0" fontId="0" fillId="0" borderId="0" xfId="0" applyAlignment="1">
      <alignment horizontal="center"/>
    </xf>
    <xf numFmtId="166" fontId="0" fillId="0" borderId="0" xfId="0" applyNumberFormat="1" applyAlignment="1">
      <alignment horizontal="center"/>
    </xf>
    <xf numFmtId="166" fontId="2" fillId="0" borderId="3" xfId="0" applyNumberFormat="1" applyFont="1" applyBorder="1"/>
    <xf numFmtId="166" fontId="2" fillId="0" borderId="1" xfId="0" applyNumberFormat="1" applyFont="1" applyBorder="1" applyAlignment="1">
      <alignment horizontal="center"/>
    </xf>
    <xf numFmtId="0" fontId="0" fillId="0" borderId="1" xfId="0" applyBorder="1" applyAlignment="1">
      <alignment horizontal="center"/>
    </xf>
    <xf numFmtId="166" fontId="0" fillId="0" borderId="1" xfId="0" applyNumberFormat="1" applyBorder="1" applyAlignment="1">
      <alignment horizontal="center"/>
    </xf>
    <xf numFmtId="3" fontId="0" fillId="0" borderId="0" xfId="0" applyNumberFormat="1" applyAlignment="1">
      <alignment horizontal="center"/>
    </xf>
    <xf numFmtId="3" fontId="0" fillId="0" borderId="1" xfId="0" applyNumberFormat="1" applyBorder="1" applyAlignment="1">
      <alignment horizontal="center"/>
    </xf>
    <xf numFmtId="0" fontId="0" fillId="0" borderId="2" xfId="0" applyBorder="1"/>
    <xf numFmtId="0" fontId="0" fillId="0" borderId="0" xfId="0" applyAlignment="1">
      <alignment horizontal="left"/>
    </xf>
    <xf numFmtId="0" fontId="2" fillId="0" borderId="2" xfId="0" applyFont="1" applyBorder="1" applyAlignment="1">
      <alignment horizontal="center"/>
    </xf>
    <xf numFmtId="49" fontId="0" fillId="0" borderId="0" xfId="0" applyNumberFormat="1"/>
    <xf numFmtId="0" fontId="2" fillId="0" borderId="0" xfId="0" applyFont="1" applyAlignment="1">
      <alignment horizontal="right"/>
    </xf>
    <xf numFmtId="3" fontId="0" fillId="0" borderId="1" xfId="0" applyNumberFormat="1" applyBorder="1"/>
    <xf numFmtId="0" fontId="2" fillId="0" borderId="2" xfId="0" applyFont="1" applyBorder="1" applyAlignment="1">
      <alignment wrapText="1"/>
    </xf>
    <xf numFmtId="0" fontId="2" fillId="0" borderId="0" xfId="0" applyFont="1" applyAlignment="1">
      <alignment wrapText="1"/>
    </xf>
    <xf numFmtId="3" fontId="2" fillId="0" borderId="0" xfId="0" applyNumberFormat="1" applyFont="1" applyAlignment="1">
      <alignment horizontal="right"/>
    </xf>
    <xf numFmtId="0" fontId="0" fillId="0" borderId="0" xfId="0" applyBorder="1"/>
    <xf numFmtId="165" fontId="0" fillId="0" borderId="0" xfId="0" applyNumberFormat="1" applyBorder="1"/>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horizontal="center"/>
    </xf>
    <xf numFmtId="10" fontId="0" fillId="0" borderId="0" xfId="1" applyNumberFormat="1" applyFont="1"/>
    <xf numFmtId="0" fontId="0" fillId="0" borderId="0" xfId="1" applyNumberFormat="1" applyFont="1"/>
    <xf numFmtId="0" fontId="2" fillId="0" borderId="2" xfId="0" applyFont="1" applyBorder="1" applyAlignment="1">
      <alignment horizontal="center" wrapText="1"/>
    </xf>
    <xf numFmtId="0" fontId="2" fillId="0" borderId="2" xfId="0" applyFont="1" applyBorder="1" applyAlignment="1">
      <alignment horizontal="center"/>
    </xf>
    <xf numFmtId="0" fontId="0" fillId="0" borderId="0" xfId="0" applyFont="1"/>
    <xf numFmtId="3" fontId="0" fillId="0" borderId="0" xfId="0" applyNumberFormat="1" applyFont="1"/>
    <xf numFmtId="165" fontId="0" fillId="0" borderId="0" xfId="0" applyNumberFormat="1" applyFont="1"/>
    <xf numFmtId="3" fontId="5" fillId="0" borderId="0" xfId="0" applyNumberFormat="1" applyFont="1"/>
    <xf numFmtId="165" fontId="5" fillId="0" borderId="0" xfId="0" applyNumberFormat="1" applyFont="1"/>
    <xf numFmtId="3" fontId="0" fillId="0" borderId="1" xfId="0" applyNumberFormat="1" applyFont="1" applyBorder="1"/>
    <xf numFmtId="0" fontId="5" fillId="0" borderId="0" xfId="0" applyFont="1"/>
    <xf numFmtId="16" fontId="2" fillId="0" borderId="2" xfId="0" quotePrefix="1" applyNumberFormat="1"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165" fontId="0" fillId="0" borderId="1" xfId="0" applyNumberFormat="1" applyBorder="1" applyAlignment="1">
      <alignment horizontal="right"/>
    </xf>
    <xf numFmtId="0" fontId="0" fillId="0" borderId="0" xfId="0" applyAlignment="1">
      <alignment horizontal="center" wrapText="1"/>
    </xf>
    <xf numFmtId="0" fontId="0" fillId="0" borderId="2" xfId="0"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3" fontId="2" fillId="0" borderId="2" xfId="0" applyNumberFormat="1" applyFont="1" applyBorder="1" applyAlignment="1">
      <alignment horizontal="center" wrapText="1"/>
    </xf>
    <xf numFmtId="168" fontId="2" fillId="0" borderId="0" xfId="0" applyNumberFormat="1" applyFont="1" applyAlignment="1">
      <alignment horizontal="right"/>
    </xf>
    <xf numFmtId="168" fontId="2" fillId="0" borderId="1" xfId="0" applyNumberFormat="1" applyFont="1" applyBorder="1" applyAlignment="1">
      <alignment horizontal="right"/>
    </xf>
    <xf numFmtId="165" fontId="0" fillId="0" borderId="0" xfId="0" applyNumberFormat="1" applyBorder="1" applyAlignment="1">
      <alignment horizontal="right"/>
    </xf>
    <xf numFmtId="165" fontId="3" fillId="0" borderId="0" xfId="0" applyNumberFormat="1" applyFont="1" applyBorder="1"/>
    <xf numFmtId="0" fontId="9" fillId="0" borderId="0" xfId="0" applyFont="1" applyAlignment="1">
      <alignment vertical="center" wrapText="1"/>
    </xf>
    <xf numFmtId="3" fontId="9" fillId="0" borderId="0" xfId="0" applyNumberFormat="1" applyFont="1" applyAlignment="1">
      <alignment horizontal="right" vertical="center" wrapText="1"/>
    </xf>
    <xf numFmtId="0" fontId="9" fillId="0" borderId="0" xfId="0" applyFont="1" applyAlignment="1">
      <alignment horizontal="right" vertical="center" wrapText="1"/>
    </xf>
    <xf numFmtId="3" fontId="8" fillId="0" borderId="0" xfId="0" applyNumberFormat="1" applyFont="1" applyAlignment="1">
      <alignment horizontal="right" vertical="center" wrapText="1"/>
    </xf>
    <xf numFmtId="0" fontId="10" fillId="0" borderId="0" xfId="0" applyFont="1" applyAlignment="1">
      <alignment vertical="center" wrapText="1"/>
    </xf>
    <xf numFmtId="0" fontId="10" fillId="0" borderId="0" xfId="0" applyFont="1" applyAlignment="1">
      <alignment horizontal="right" vertical="center" wrapText="1"/>
    </xf>
    <xf numFmtId="0" fontId="7" fillId="0" borderId="0" xfId="0" applyFont="1" applyAlignment="1">
      <alignment horizontal="right" vertical="center" wrapText="1"/>
    </xf>
    <xf numFmtId="3" fontId="10"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0" fontId="8" fillId="0" borderId="1" xfId="0" applyFont="1" applyBorder="1" applyAlignment="1">
      <alignment vertical="center" wrapText="1"/>
    </xf>
    <xf numFmtId="0" fontId="7" fillId="0" borderId="3" xfId="0" applyFont="1" applyBorder="1" applyAlignment="1">
      <alignment vertical="center" wrapText="1"/>
    </xf>
    <xf numFmtId="0" fontId="8" fillId="0" borderId="2"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right" vertical="center" wrapText="1"/>
    </xf>
    <xf numFmtId="0" fontId="7" fillId="0" borderId="1" xfId="0" applyFont="1" applyBorder="1" applyAlignment="1">
      <alignment horizontal="right" vertical="center" wrapText="1"/>
    </xf>
    <xf numFmtId="0" fontId="4" fillId="0" borderId="0" xfId="2" applyAlignment="1"/>
    <xf numFmtId="0" fontId="0" fillId="0" borderId="0" xfId="0" applyAlignment="1"/>
    <xf numFmtId="0" fontId="6" fillId="0" borderId="0" xfId="0" applyFont="1" applyBorder="1" applyAlignment="1">
      <alignment vertical="center"/>
    </xf>
    <xf numFmtId="0" fontId="0" fillId="0" borderId="0" xfId="0" applyBorder="1" applyAlignment="1"/>
    <xf numFmtId="0" fontId="2" fillId="0" borderId="0" xfId="0" applyFont="1" applyBorder="1" applyAlignment="1">
      <alignment vertical="center"/>
    </xf>
    <xf numFmtId="0" fontId="2" fillId="0" borderId="3" xfId="0" applyFont="1" applyBorder="1" applyAlignment="1">
      <alignment horizontal="left" vertical="center"/>
    </xf>
    <xf numFmtId="164" fontId="0" fillId="0" borderId="0" xfId="0" applyNumberFormat="1" applyFont="1"/>
    <xf numFmtId="165" fontId="2" fillId="0" borderId="0" xfId="0" applyNumberFormat="1" applyFont="1" applyBorder="1"/>
    <xf numFmtId="165" fontId="2" fillId="0" borderId="0" xfId="0" applyNumberFormat="1" applyFont="1" applyAlignment="1">
      <alignment horizontal="right"/>
    </xf>
    <xf numFmtId="0" fontId="0" fillId="0" borderId="0" xfId="0" applyFill="1" applyBorder="1"/>
    <xf numFmtId="0" fontId="2" fillId="0" borderId="0" xfId="0" applyFont="1" applyBorder="1"/>
    <xf numFmtId="3" fontId="2" fillId="0" borderId="0" xfId="0" applyNumberFormat="1" applyFont="1" applyBorder="1"/>
    <xf numFmtId="0" fontId="0" fillId="0" borderId="0" xfId="0" applyBorder="1" applyAlignment="1">
      <alignment horizontal="right"/>
    </xf>
    <xf numFmtId="0" fontId="0" fillId="0" borderId="0" xfId="0" applyFont="1" applyBorder="1"/>
    <xf numFmtId="0" fontId="3" fillId="0" borderId="0" xfId="0" applyFont="1" applyBorder="1"/>
    <xf numFmtId="0" fontId="3" fillId="0" borderId="0" xfId="0" applyFont="1" applyBorder="1" applyAlignment="1">
      <alignment horizontal="right"/>
    </xf>
    <xf numFmtId="0" fontId="2" fillId="0" borderId="2" xfId="0" applyFont="1" applyBorder="1" applyAlignment="1">
      <alignment horizontal="left"/>
    </xf>
    <xf numFmtId="1" fontId="2" fillId="0" borderId="1" xfId="0" applyNumberFormat="1" applyFont="1" applyBorder="1"/>
    <xf numFmtId="0" fontId="2" fillId="0" borderId="3" xfId="0" applyFont="1" applyBorder="1" applyAlignment="1">
      <alignment horizontal="center"/>
    </xf>
    <xf numFmtId="0" fontId="2" fillId="0" borderId="2" xfId="0" applyFont="1" applyBorder="1" applyAlignment="1">
      <alignment horizontal="center" wrapText="1"/>
    </xf>
    <xf numFmtId="3" fontId="2" fillId="0" borderId="3" xfId="0" applyNumberFormat="1" applyFont="1" applyBorder="1"/>
    <xf numFmtId="165" fontId="2" fillId="0" borderId="3" xfId="0" applyNumberFormat="1" applyFont="1" applyBorder="1"/>
    <xf numFmtId="3" fontId="2" fillId="0" borderId="4" xfId="0" applyNumberFormat="1" applyFont="1" applyBorder="1"/>
    <xf numFmtId="0" fontId="2" fillId="0" borderId="4" xfId="0" applyFont="1" applyBorder="1"/>
    <xf numFmtId="165" fontId="2" fillId="0" borderId="4" xfId="0" applyNumberFormat="1" applyFont="1" applyBorder="1"/>
    <xf numFmtId="165" fontId="0" fillId="0" borderId="1" xfId="0" applyNumberFormat="1" applyFont="1" applyBorder="1"/>
    <xf numFmtId="165" fontId="0" fillId="0" borderId="0" xfId="0" applyNumberFormat="1" applyFont="1" applyBorder="1"/>
    <xf numFmtId="165" fontId="5" fillId="0" borderId="0" xfId="0" applyNumberFormat="1" applyFont="1" applyBorder="1"/>
    <xf numFmtId="0" fontId="0" fillId="0" borderId="0" xfId="0" applyAlignment="1">
      <alignment horizontal="left" indent="1"/>
    </xf>
    <xf numFmtId="0" fontId="0" fillId="0" borderId="1" xfId="0" applyBorder="1" applyAlignment="1">
      <alignment horizontal="left" indent="1"/>
    </xf>
    <xf numFmtId="0" fontId="0" fillId="0" borderId="0" xfId="0" applyAlignment="1">
      <alignment horizontal="left" indent="2"/>
    </xf>
    <xf numFmtId="0" fontId="3" fillId="0" borderId="0" xfId="0" applyFont="1" applyAlignment="1">
      <alignment horizontal="left" indent="3"/>
    </xf>
    <xf numFmtId="0" fontId="2" fillId="0" borderId="2" xfId="0" applyFont="1" applyBorder="1" applyAlignment="1">
      <alignment horizontal="center" wrapText="1"/>
    </xf>
    <xf numFmtId="0" fontId="0" fillId="0" borderId="1" xfId="0" applyBorder="1" applyAlignment="1">
      <alignment wrapText="1"/>
    </xf>
    <xf numFmtId="0" fontId="2" fillId="0" borderId="2" xfId="0" applyFont="1" applyBorder="1" applyAlignment="1">
      <alignment horizontal="center" wrapText="1"/>
    </xf>
    <xf numFmtId="1" fontId="0" fillId="0" borderId="0" xfId="0" applyNumberFormat="1"/>
    <xf numFmtId="0" fontId="2" fillId="0" borderId="1" xfId="0" applyFont="1" applyBorder="1" applyAlignment="1">
      <alignment horizontal="center"/>
    </xf>
    <xf numFmtId="0" fontId="2" fillId="0" borderId="0" xfId="1" applyNumberFormat="1" applyFont="1"/>
    <xf numFmtId="0" fontId="2" fillId="0" borderId="2" xfId="0" applyFont="1" applyBorder="1" applyAlignment="1">
      <alignment horizontal="center" wrapText="1"/>
    </xf>
    <xf numFmtId="0" fontId="8"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B1:C35"/>
  <sheetViews>
    <sheetView showGridLines="0" zoomScaleNormal="100" workbookViewId="0">
      <selection activeCell="A2" sqref="A2"/>
    </sheetView>
  </sheetViews>
  <sheetFormatPr defaultRowHeight="15" x14ac:dyDescent="0.25"/>
  <cols>
    <col min="1" max="1" width="1.5703125" customWidth="1"/>
    <col min="2" max="2" width="128.28515625" style="115" customWidth="1"/>
    <col min="3" max="3" width="165.140625" style="115" customWidth="1"/>
  </cols>
  <sheetData>
    <row r="1" spans="2:3" ht="7.5" customHeight="1" x14ac:dyDescent="0.25"/>
    <row r="2" spans="2:3" ht="60" x14ac:dyDescent="0.25">
      <c r="B2" s="66" t="s">
        <v>689</v>
      </c>
      <c r="C2" s="66"/>
    </row>
    <row r="3" spans="2:3" ht="20.25" customHeight="1" x14ac:dyDescent="0.25">
      <c r="B3" s="116" t="s">
        <v>756</v>
      </c>
      <c r="C3" s="117"/>
    </row>
    <row r="4" spans="2:3" s="118" customFormat="1" ht="22.5" customHeight="1" x14ac:dyDescent="0.25">
      <c r="B4" s="119" t="s">
        <v>537</v>
      </c>
      <c r="C4" s="119" t="s">
        <v>518</v>
      </c>
    </row>
    <row r="5" spans="2:3" x14ac:dyDescent="0.25">
      <c r="B5" s="114" t="s">
        <v>628</v>
      </c>
      <c r="C5" s="114" t="s">
        <v>650</v>
      </c>
    </row>
    <row r="6" spans="2:3" x14ac:dyDescent="0.25">
      <c r="B6" s="114" t="s">
        <v>629</v>
      </c>
      <c r="C6" s="114" t="s">
        <v>651</v>
      </c>
    </row>
    <row r="7" spans="2:3" x14ac:dyDescent="0.25">
      <c r="B7" s="114" t="s">
        <v>630</v>
      </c>
      <c r="C7" s="114" t="s">
        <v>652</v>
      </c>
    </row>
    <row r="8" spans="2:3" x14ac:dyDescent="0.25">
      <c r="B8" s="114" t="s">
        <v>717</v>
      </c>
      <c r="C8" s="114" t="s">
        <v>653</v>
      </c>
    </row>
    <row r="9" spans="2:3" x14ac:dyDescent="0.25">
      <c r="B9" s="114" t="s">
        <v>631</v>
      </c>
      <c r="C9" s="114" t="s">
        <v>654</v>
      </c>
    </row>
    <row r="10" spans="2:3" x14ac:dyDescent="0.25">
      <c r="B10" s="114" t="s">
        <v>632</v>
      </c>
      <c r="C10" s="114" t="s">
        <v>655</v>
      </c>
    </row>
    <row r="11" spans="2:3" x14ac:dyDescent="0.25">
      <c r="B11" s="114" t="s">
        <v>633</v>
      </c>
      <c r="C11" s="114" t="s">
        <v>656</v>
      </c>
    </row>
    <row r="12" spans="2:3" x14ac:dyDescent="0.25">
      <c r="B12" s="114" t="s">
        <v>634</v>
      </c>
      <c r="C12" s="114" t="s">
        <v>760</v>
      </c>
    </row>
    <row r="13" spans="2:3" x14ac:dyDescent="0.25">
      <c r="B13" s="114" t="s">
        <v>635</v>
      </c>
      <c r="C13" s="114" t="s">
        <v>657</v>
      </c>
    </row>
    <row r="14" spans="2:3" x14ac:dyDescent="0.25">
      <c r="B14" s="114" t="s">
        <v>636</v>
      </c>
      <c r="C14" s="114" t="s">
        <v>658</v>
      </c>
    </row>
    <row r="15" spans="2:3" x14ac:dyDescent="0.25">
      <c r="B15" s="114" t="s">
        <v>637</v>
      </c>
      <c r="C15" s="114" t="s">
        <v>659</v>
      </c>
    </row>
    <row r="16" spans="2:3" x14ac:dyDescent="0.25">
      <c r="B16" s="114" t="s">
        <v>714</v>
      </c>
      <c r="C16" s="114" t="s">
        <v>660</v>
      </c>
    </row>
    <row r="17" spans="2:3" x14ac:dyDescent="0.25">
      <c r="B17" s="114" t="s">
        <v>638</v>
      </c>
      <c r="C17" s="114" t="s">
        <v>661</v>
      </c>
    </row>
    <row r="18" spans="2:3" x14ac:dyDescent="0.25">
      <c r="B18" s="114" t="s">
        <v>639</v>
      </c>
      <c r="C18" s="114" t="s">
        <v>662</v>
      </c>
    </row>
    <row r="19" spans="2:3" x14ac:dyDescent="0.25">
      <c r="B19" s="114" t="s">
        <v>640</v>
      </c>
      <c r="C19" s="114" t="s">
        <v>693</v>
      </c>
    </row>
    <row r="20" spans="2:3" x14ac:dyDescent="0.25">
      <c r="B20" s="114" t="s">
        <v>641</v>
      </c>
      <c r="C20" s="114" t="s">
        <v>663</v>
      </c>
    </row>
    <row r="21" spans="2:3" x14ac:dyDescent="0.25">
      <c r="B21" s="114" t="s">
        <v>642</v>
      </c>
      <c r="C21" s="114" t="s">
        <v>664</v>
      </c>
    </row>
    <row r="22" spans="2:3" x14ac:dyDescent="0.25">
      <c r="B22" s="114" t="s">
        <v>643</v>
      </c>
      <c r="C22" s="114" t="s">
        <v>665</v>
      </c>
    </row>
    <row r="23" spans="2:3" x14ac:dyDescent="0.25">
      <c r="B23" s="114" t="s">
        <v>644</v>
      </c>
      <c r="C23" s="114" t="s">
        <v>666</v>
      </c>
    </row>
    <row r="24" spans="2:3" x14ac:dyDescent="0.25">
      <c r="B24" s="114" t="s">
        <v>645</v>
      </c>
      <c r="C24" s="114" t="s">
        <v>667</v>
      </c>
    </row>
    <row r="25" spans="2:3" x14ac:dyDescent="0.25">
      <c r="B25" s="114" t="s">
        <v>646</v>
      </c>
      <c r="C25" s="114" t="s">
        <v>668</v>
      </c>
    </row>
    <row r="26" spans="2:3" x14ac:dyDescent="0.25">
      <c r="B26" s="114" t="s">
        <v>647</v>
      </c>
      <c r="C26" s="114" t="s">
        <v>669</v>
      </c>
    </row>
    <row r="27" spans="2:3" x14ac:dyDescent="0.25">
      <c r="B27" s="114" t="s">
        <v>648</v>
      </c>
      <c r="C27" s="114" t="s">
        <v>670</v>
      </c>
    </row>
    <row r="28" spans="2:3" x14ac:dyDescent="0.25">
      <c r="B28" s="114" t="s">
        <v>649</v>
      </c>
      <c r="C28" s="114" t="s">
        <v>671</v>
      </c>
    </row>
    <row r="29" spans="2:3" x14ac:dyDescent="0.25">
      <c r="C29" s="114" t="s">
        <v>672</v>
      </c>
    </row>
    <row r="30" spans="2:3" x14ac:dyDescent="0.25">
      <c r="C30" s="114" t="s">
        <v>673</v>
      </c>
    </row>
    <row r="31" spans="2:3" x14ac:dyDescent="0.25">
      <c r="C31" s="114" t="s">
        <v>674</v>
      </c>
    </row>
    <row r="32" spans="2:3" x14ac:dyDescent="0.25">
      <c r="C32" s="114" t="s">
        <v>763</v>
      </c>
    </row>
    <row r="33" spans="3:3" x14ac:dyDescent="0.25">
      <c r="C33" s="114" t="s">
        <v>675</v>
      </c>
    </row>
    <row r="34" spans="3:3" x14ac:dyDescent="0.25">
      <c r="C34" s="114" t="s">
        <v>754</v>
      </c>
    </row>
    <row r="35" spans="3:3" x14ac:dyDescent="0.25">
      <c r="C35" s="114" t="s">
        <v>755</v>
      </c>
    </row>
  </sheetData>
  <hyperlinks>
    <hyperlink ref="B5" location="'A1'!A1" display="Table A1. Total population of St Helena, 2021 Census"/>
    <hyperlink ref="B6" location="'A2'!A1" display="Table A2. Resident population by district, 2016 and 2021"/>
    <hyperlink ref="B7" location="'A3'!A1" display="Table A3. Resident population by district, successive censuses from 1976 to 2021"/>
    <hyperlink ref="B8" location="'A4'!A1" display="Table A4. Place of birth of the resident household population, 2016 and 2021"/>
    <hyperlink ref="B10" location="'A6'!A1" display="Table A6. Median age of the St Helenian household population, 2016 and 2021"/>
    <hyperlink ref="B11" location="'A7'!A1" display="Table A7. Self-reported health status of the St Helenian resident household population, 2016 and 2021"/>
    <hyperlink ref="B12" location="'A8'!A1" display="Table A8. Stated caring commitments of the St Helenian resident household population, 2016 and 2021"/>
    <hyperlink ref="B13" location="'A9'!A1" display="Table A9. Stated smoking habit by age and sex, St Helenian resident household population, 2016 and 2021"/>
    <hyperlink ref="B14" location="'A10'!A1" display="Table A10. Disability: status of functioning, St Helenian resident household population aged five and over, 2021"/>
    <hyperlink ref="B15" location="'A11'!A1" display="Table A11. Faith, religion and denomination of the resident household population, 2016 and 2021"/>
    <hyperlink ref="B16" location="'A12'!A1" display="Table A12. Persons born on St Helena that stated they have every left the island to visit another country, or have ever worked overseas, 2016 and 2021"/>
    <hyperlink ref="B17" location="'A13'!A1" display="Table A13. Stated marital status of the resident household population, 2016 and 2021"/>
    <hyperlink ref="B18" location="'A14'!A1" display="Table A14. Economic activity of the resident household population, 2016 and 2021"/>
    <hyperlink ref="B19" location="'A15'!A1" display="Table A15. Occupation of economically active resident household population, 2016 and 2021"/>
    <hyperlink ref="B20" location="'A16'!A1" display="Table A16. Type and tenure of dwellings occupied by resident households, 2016 and 2021"/>
    <hyperlink ref="B21" location="'A17'!A1" display="Table A17. Kitchen and bathroom facilities of dwellings occupied by households, 2016 and 2021"/>
    <hyperlink ref="B22" location="'A18'!A1" display="Table A18. Water supply and sewerage systems of dwellings occupied by resident households, 2016 and 2021"/>
    <hyperlink ref="B23" location="'A19'!A1" display="Table A19. Energy source for lighting and cooking, dwellings occupied by resident households, 2016 and 2021"/>
    <hyperlink ref="B24" location="'A20'!A1" display="Table A20.  Other characteristics of dwellings occupied by resident households (gardens, roofing material, fire protection equipment), 2016 and 2021"/>
    <hyperlink ref="B25" location="'A21'!A1" display="Table A21. Resident households stating access to telecommunications services, 2016 and 2021"/>
    <hyperlink ref="B26" location="'A22'!A1" display="Table A22. Resident households with at least one vehicle, by category of vehicle, 2016 and 2021"/>
    <hyperlink ref="B27" location="'A23'!A1" display="Table A23. Stated assets of resident households, 2016 and 2021"/>
    <hyperlink ref="B28" location="'A24'!A1" display="Table A24. Characteristics of empty dwellings, 2016 and 2021"/>
    <hyperlink ref="C5" location="'B1'!A1" display="Table B1. Enumeration areas, and households and persons enumerated, 2021"/>
    <hyperlink ref="C6" location="'B2'!A1" display="Table B2. Resident population of St Helena at successive Censuses, 1861 to 2021"/>
    <hyperlink ref="C7" location="'B3'!A1" display="Table B3. Household size and population density by district, resident household population, 2021"/>
    <hyperlink ref="C8" location="'B4'!A1" display="Table B4. Resident population by age and sex, 2021"/>
    <hyperlink ref="C9" location="'B5'!A1" display="Table B5. Resident population by five-year age groups and sex, 2021"/>
    <hyperlink ref="C10" location="'B6'!A1" display="Table B6. Resident population by 10-year age group, sex and district of residence, 2021"/>
    <hyperlink ref="C11" location="'B7'!A1" display="Table B7. Marital status of the St Helenian resident household population by broad age-group and sex, 2021"/>
    <hyperlink ref="C12" location="'B8'!A1" display="Table B8. Faith, religion and denomination of the St Helenian resident household population, 2021"/>
    <hyperlink ref="C13" location="'B9'!A1" display="Table B9. Faith of the St Helenian resident household population by five-year age group, 2021"/>
    <hyperlink ref="C14" location="'B10'!A1" display="Table B10. Self-reported health status of the St Helenian resident household population by 10-year age group and sex, 2021"/>
    <hyperlink ref="C15" location="'B11'!A1" display="Table B11. Reported caring commitments of the St Helena resident household population by broad age group and sex, 2021"/>
    <hyperlink ref="C16" location="'B12'!A1" display="Table B12. Reported use of cigarettes and tobacco, St Helenian resident household population aged 18 and over, 2021"/>
    <hyperlink ref="C17" location="'B13'!A1" display="Table B13. Self-reported disabilities, St Helenian resident household population five and older, by age and sex, 2021"/>
    <hyperlink ref="C18" location="'B14'!A1" display="Table B14.  Years of full-time education completed by 10-year age group, St Helenian resident household population 16 and over that have completed compulsory secondary education, 2021"/>
    <hyperlink ref="C20" location="'B16'!A1" display="Table B16. Qualifications (GCSE-equivalent) of the St Helenian resident household population that have completed compulsory education, by 10-year age group, 2021"/>
    <hyperlink ref="C21" location="'B17'!A1" display="Table B17. Highest qualification achieved, resident household population that have completed secondary school, 2021"/>
    <hyperlink ref="C22" location="'B18'!A1" display="Table B18. Economic activity of the resident household population by sex, 2021"/>
    <hyperlink ref="C23" location="'B19'!A1" display="Table B19. Occupation of the economically active resident household population, 2021"/>
    <hyperlink ref="C24" location="'B20'!A1" display="Table B20. Industrial sector of the economically active resident household population, by sex, 2021"/>
    <hyperlink ref="C25" location="'B21'!A1" display="Table B21. St Helenian resident household population born on St Helena: ever left the Island, and has ever worked abroad, 2021"/>
    <hyperlink ref="C26" location="'B22'!A1" display="Table B22. Type and tenure of dwellings occupied by resident households, 2021"/>
    <hyperlink ref="C27" location="'B23'!A1" display="Table B23. Number of rooms and bedrooms in dwellings of resident households, 2021"/>
    <hyperlink ref="C28" location="'B24'!A1" display="Table B24. Water supply, sewerage, rainwater storage, and hot water systems of dwellings of resident households, 2021"/>
    <hyperlink ref="C29" location="'B25'!A1" display="Table B25. Energy source for water, lighting and cooking, dwellings occupied by resident households, 2021"/>
    <hyperlink ref="C30" location="'B26'!A1" display="Table B26. Other characteristics of dwellings occupied by resident households (gardens, roofing material, fire protection equipment), 2021"/>
    <hyperlink ref="C31" location="'B27'!A1" display="Table B27. Telecommunications services reported by resident households, 2021"/>
    <hyperlink ref="C32" location="'B28'!A1" display="Table B28. Ownership or main use of vehicles by resident households, 2021"/>
    <hyperlink ref="C33" location="'B29'!A1" display="Table B29. Ownership or main use of other capital goods by resident households, 2021"/>
    <hyperlink ref="C35" location="'B31'!A1" display="B31. Status of identified empty dwellings, 2021"/>
    <hyperlink ref="B9" location="'A5'!A1" display="Table A5. St Helenian resident population: median and mean age, numbers in broad age groups, and dependency ratios, 2016 and 2021"/>
    <hyperlink ref="C34" location="'B30'!A1" display="B30. District profiles: selected indicators by district, 2021"/>
  </hyperlink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3"/>
  <sheetViews>
    <sheetView workbookViewId="0">
      <selection activeCell="A13" sqref="A13"/>
    </sheetView>
  </sheetViews>
  <sheetFormatPr defaultRowHeight="15" x14ac:dyDescent="0.25"/>
  <cols>
    <col min="1" max="1" width="19.5703125" customWidth="1"/>
    <col min="2" max="7" width="13.28515625" customWidth="1"/>
  </cols>
  <sheetData>
    <row r="1" spans="1:7" s="10" customFormat="1" x14ac:dyDescent="0.25">
      <c r="A1" s="10" t="s">
        <v>522</v>
      </c>
    </row>
    <row r="2" spans="1:7" s="10" customFormat="1" x14ac:dyDescent="0.25">
      <c r="A2" s="23"/>
      <c r="B2" s="159" t="s">
        <v>59</v>
      </c>
      <c r="C2" s="159"/>
      <c r="D2" s="159"/>
      <c r="E2" s="159" t="s">
        <v>60</v>
      </c>
      <c r="F2" s="159"/>
      <c r="G2" s="159"/>
    </row>
    <row r="3" spans="1:7" s="10" customFormat="1" ht="30" x14ac:dyDescent="0.25">
      <c r="A3" s="17"/>
      <c r="B3" s="71" t="s">
        <v>61</v>
      </c>
      <c r="C3" s="71" t="s">
        <v>101</v>
      </c>
      <c r="D3" s="71" t="s">
        <v>45</v>
      </c>
      <c r="E3" s="71" t="s">
        <v>61</v>
      </c>
      <c r="F3" s="71" t="s">
        <v>101</v>
      </c>
      <c r="G3" s="71" t="s">
        <v>45</v>
      </c>
    </row>
    <row r="4" spans="1:7" s="10" customFormat="1" x14ac:dyDescent="0.25">
      <c r="A4" s="10" t="s">
        <v>2</v>
      </c>
      <c r="B4" s="28">
        <v>851</v>
      </c>
      <c r="C4" s="28">
        <f>C7+C10</f>
        <v>2372</v>
      </c>
      <c r="D4" s="28">
        <f>100*B4/(B4+C4)</f>
        <v>26.403971455165994</v>
      </c>
      <c r="E4" s="28">
        <f>E7+E10</f>
        <v>732</v>
      </c>
      <c r="F4" s="28">
        <f>F7+F10</f>
        <v>2558</v>
      </c>
      <c r="G4" s="38">
        <f>100*E4/(E4+F4)</f>
        <v>22.249240121580549</v>
      </c>
    </row>
    <row r="5" spans="1:7" x14ac:dyDescent="0.25">
      <c r="A5" t="s">
        <v>63</v>
      </c>
      <c r="B5" s="1">
        <v>450</v>
      </c>
      <c r="C5" s="1">
        <f t="shared" ref="C5:E6" si="0">C8+C11</f>
        <v>1016</v>
      </c>
      <c r="D5" s="1">
        <f t="shared" ref="D5:D12" si="1">100*B5/(B5+C5)</f>
        <v>30.695770804911323</v>
      </c>
      <c r="E5" s="1">
        <f t="shared" si="0"/>
        <v>353</v>
      </c>
      <c r="F5" s="1">
        <f t="shared" ref="F5" si="2">F8+F11</f>
        <v>887</v>
      </c>
      <c r="G5" s="5">
        <f t="shared" ref="G5:G12" si="3">100*E5/(E5+F5)</f>
        <v>28.467741935483872</v>
      </c>
    </row>
    <row r="6" spans="1:7" x14ac:dyDescent="0.25">
      <c r="A6" t="s">
        <v>64</v>
      </c>
      <c r="B6" s="1">
        <v>401</v>
      </c>
      <c r="C6" s="1">
        <f t="shared" si="0"/>
        <v>1356</v>
      </c>
      <c r="D6" s="1">
        <f t="shared" si="1"/>
        <v>22.8229937393284</v>
      </c>
      <c r="E6" s="1">
        <f t="shared" si="0"/>
        <v>379</v>
      </c>
      <c r="F6" s="1">
        <f t="shared" ref="F6" si="4">F9+F12</f>
        <v>1671</v>
      </c>
      <c r="G6" s="5">
        <f t="shared" si="3"/>
        <v>18.487804878048781</v>
      </c>
    </row>
    <row r="7" spans="1:7" s="10" customFormat="1" x14ac:dyDescent="0.25">
      <c r="A7" s="10" t="s">
        <v>65</v>
      </c>
      <c r="B7" s="28">
        <v>567</v>
      </c>
      <c r="C7" s="28">
        <f>SUM(C8:C9)</f>
        <v>1094</v>
      </c>
      <c r="D7" s="28">
        <f t="shared" si="1"/>
        <v>34.136062612883805</v>
      </c>
      <c r="E7" s="28">
        <f>SUM(E8:E9)</f>
        <v>497</v>
      </c>
      <c r="F7" s="28">
        <f>SUM(F8:F9)</f>
        <v>1169</v>
      </c>
      <c r="G7" s="38">
        <f t="shared" si="3"/>
        <v>29.831932773109244</v>
      </c>
    </row>
    <row r="8" spans="1:7" x14ac:dyDescent="0.25">
      <c r="A8" t="s">
        <v>63</v>
      </c>
      <c r="B8" s="1">
        <v>291</v>
      </c>
      <c r="C8" s="1">
        <v>456</v>
      </c>
      <c r="D8" s="1">
        <f t="shared" si="1"/>
        <v>38.955823293172692</v>
      </c>
      <c r="E8" s="1">
        <v>239</v>
      </c>
      <c r="F8" s="1">
        <v>373</v>
      </c>
      <c r="G8" s="5">
        <f t="shared" si="3"/>
        <v>39.052287581699346</v>
      </c>
    </row>
    <row r="9" spans="1:7" x14ac:dyDescent="0.25">
      <c r="A9" t="s">
        <v>64</v>
      </c>
      <c r="B9" s="1">
        <v>276</v>
      </c>
      <c r="C9" s="1">
        <v>638</v>
      </c>
      <c r="D9" s="1">
        <f t="shared" si="1"/>
        <v>30.196936542669583</v>
      </c>
      <c r="E9" s="1">
        <v>258</v>
      </c>
      <c r="F9" s="1">
        <v>796</v>
      </c>
      <c r="G9" s="5">
        <f t="shared" si="3"/>
        <v>24.478178368121441</v>
      </c>
    </row>
    <row r="10" spans="1:7" s="10" customFormat="1" x14ac:dyDescent="0.25">
      <c r="A10" s="10" t="s">
        <v>66</v>
      </c>
      <c r="B10" s="28">
        <v>284</v>
      </c>
      <c r="C10" s="28">
        <f>SUM(C11:C12)</f>
        <v>1278</v>
      </c>
      <c r="D10" s="28">
        <f t="shared" si="1"/>
        <v>18.181818181818183</v>
      </c>
      <c r="E10" s="28">
        <f>SUM(E11:E12)</f>
        <v>235</v>
      </c>
      <c r="F10" s="28">
        <f>SUM(F11:F12)</f>
        <v>1389</v>
      </c>
      <c r="G10" s="38">
        <f t="shared" si="3"/>
        <v>14.470443349753694</v>
      </c>
    </row>
    <row r="11" spans="1:7" x14ac:dyDescent="0.25">
      <c r="A11" t="s">
        <v>63</v>
      </c>
      <c r="B11" s="1">
        <v>159</v>
      </c>
      <c r="C11" s="1">
        <v>560</v>
      </c>
      <c r="D11" s="1">
        <f t="shared" si="1"/>
        <v>22.114047287899862</v>
      </c>
      <c r="E11" s="1">
        <v>114</v>
      </c>
      <c r="F11" s="1">
        <v>514</v>
      </c>
      <c r="G11" s="5">
        <f t="shared" si="3"/>
        <v>18.152866242038218</v>
      </c>
    </row>
    <row r="12" spans="1:7" x14ac:dyDescent="0.25">
      <c r="A12" s="13" t="s">
        <v>64</v>
      </c>
      <c r="B12" s="64">
        <v>125</v>
      </c>
      <c r="C12" s="64">
        <v>718</v>
      </c>
      <c r="D12" s="64">
        <f t="shared" si="1"/>
        <v>14.827995255041518</v>
      </c>
      <c r="E12" s="64">
        <v>121</v>
      </c>
      <c r="F12" s="64">
        <v>875</v>
      </c>
      <c r="G12" s="32">
        <f t="shared" si="3"/>
        <v>12.14859437751004</v>
      </c>
    </row>
    <row r="13" spans="1:7" x14ac:dyDescent="0.25">
      <c r="A13" t="s">
        <v>677</v>
      </c>
    </row>
  </sheetData>
  <mergeCells count="2">
    <mergeCell ref="B2:D2"/>
    <mergeCell ref="E2:G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9"/>
  <sheetViews>
    <sheetView workbookViewId="0">
      <selection activeCell="B7" sqref="B7"/>
    </sheetView>
  </sheetViews>
  <sheetFormatPr defaultRowHeight="15" x14ac:dyDescent="0.25"/>
  <cols>
    <col min="1" max="1" width="52.140625" customWidth="1"/>
    <col min="2" max="7" width="9.140625" style="2"/>
  </cols>
  <sheetData>
    <row r="1" spans="1:7" s="10" customFormat="1" x14ac:dyDescent="0.25">
      <c r="A1" s="10" t="s">
        <v>523</v>
      </c>
      <c r="B1" s="11"/>
      <c r="C1" s="11"/>
      <c r="D1" s="11"/>
      <c r="E1" s="11"/>
      <c r="F1" s="11"/>
      <c r="G1" s="11"/>
    </row>
    <row r="2" spans="1:7" s="10" customFormat="1" ht="30" x14ac:dyDescent="0.25">
      <c r="A2" s="24" t="s">
        <v>67</v>
      </c>
      <c r="B2" s="12" t="s">
        <v>68</v>
      </c>
      <c r="C2" s="12" t="s">
        <v>69</v>
      </c>
      <c r="D2" s="12" t="s">
        <v>70</v>
      </c>
      <c r="E2" s="12" t="s">
        <v>71</v>
      </c>
      <c r="F2" s="12" t="s">
        <v>31</v>
      </c>
      <c r="G2" s="12" t="s">
        <v>2</v>
      </c>
    </row>
    <row r="3" spans="1:7" x14ac:dyDescent="0.25">
      <c r="A3" t="s">
        <v>72</v>
      </c>
      <c r="B3" s="7">
        <v>3178</v>
      </c>
      <c r="C3" s="2">
        <v>556</v>
      </c>
      <c r="D3" s="2">
        <v>45</v>
      </c>
      <c r="E3" s="2">
        <v>2</v>
      </c>
      <c r="F3" s="2">
        <v>110</v>
      </c>
      <c r="G3" s="7">
        <f>SUM(B3:F3)</f>
        <v>3891</v>
      </c>
    </row>
    <row r="4" spans="1:7" x14ac:dyDescent="0.25">
      <c r="A4" t="s">
        <v>73</v>
      </c>
      <c r="B4" s="7">
        <v>3526</v>
      </c>
      <c r="C4" s="2">
        <v>222</v>
      </c>
      <c r="D4" s="2">
        <v>35</v>
      </c>
      <c r="E4" s="2">
        <v>4</v>
      </c>
      <c r="F4" s="2">
        <v>104</v>
      </c>
      <c r="G4" s="7">
        <f t="shared" ref="G4:G8" si="0">SUM(B4:F4)</f>
        <v>3891</v>
      </c>
    </row>
    <row r="5" spans="1:7" x14ac:dyDescent="0.25">
      <c r="A5" t="s">
        <v>74</v>
      </c>
      <c r="B5" s="7">
        <v>3335</v>
      </c>
      <c r="C5" s="2">
        <v>365</v>
      </c>
      <c r="D5" s="2">
        <v>83</v>
      </c>
      <c r="E5" s="2">
        <v>17</v>
      </c>
      <c r="F5" s="2">
        <v>91</v>
      </c>
      <c r="G5" s="7">
        <f t="shared" si="0"/>
        <v>3891</v>
      </c>
    </row>
    <row r="6" spans="1:7" x14ac:dyDescent="0.25">
      <c r="A6" t="s">
        <v>75</v>
      </c>
      <c r="B6" s="7">
        <v>3369</v>
      </c>
      <c r="C6" s="2">
        <v>384</v>
      </c>
      <c r="D6" s="2">
        <v>34</v>
      </c>
      <c r="E6" s="2">
        <v>5</v>
      </c>
      <c r="F6" s="2">
        <v>99</v>
      </c>
      <c r="G6" s="7">
        <f t="shared" si="0"/>
        <v>3891</v>
      </c>
    </row>
    <row r="7" spans="1:7" x14ac:dyDescent="0.25">
      <c r="A7" t="s">
        <v>76</v>
      </c>
      <c r="B7" s="7">
        <v>3663</v>
      </c>
      <c r="C7" s="2">
        <v>97</v>
      </c>
      <c r="D7" s="2">
        <v>21</v>
      </c>
      <c r="E7" s="2">
        <v>23</v>
      </c>
      <c r="F7" s="2">
        <v>87</v>
      </c>
      <c r="G7" s="7">
        <f t="shared" si="0"/>
        <v>3891</v>
      </c>
    </row>
    <row r="8" spans="1:7" x14ac:dyDescent="0.25">
      <c r="A8" s="13" t="s">
        <v>77</v>
      </c>
      <c r="B8" s="39">
        <v>3664</v>
      </c>
      <c r="C8" s="37">
        <v>96</v>
      </c>
      <c r="D8" s="37">
        <v>23</v>
      </c>
      <c r="E8" s="37">
        <v>3</v>
      </c>
      <c r="F8" s="37">
        <v>105</v>
      </c>
      <c r="G8" s="39">
        <f t="shared" si="0"/>
        <v>3891</v>
      </c>
    </row>
    <row r="9" spans="1:7" x14ac:dyDescent="0.25">
      <c r="A9" t="s">
        <v>676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2"/>
  <sheetViews>
    <sheetView workbookViewId="0"/>
  </sheetViews>
  <sheetFormatPr defaultRowHeight="15" x14ac:dyDescent="0.25"/>
  <cols>
    <col min="1" max="1" width="29.85546875" customWidth="1"/>
  </cols>
  <sheetData>
    <row r="1" spans="1:7" x14ac:dyDescent="0.25">
      <c r="A1" s="10" t="s">
        <v>524</v>
      </c>
    </row>
    <row r="2" spans="1:7" x14ac:dyDescent="0.25">
      <c r="A2" s="26"/>
      <c r="B2" s="158">
        <v>2016</v>
      </c>
      <c r="C2" s="158"/>
      <c r="D2" s="158">
        <v>2021</v>
      </c>
      <c r="E2" s="158"/>
    </row>
    <row r="3" spans="1:7" ht="30" x14ac:dyDescent="0.25">
      <c r="A3" s="13"/>
      <c r="B3" s="12" t="s">
        <v>44</v>
      </c>
      <c r="C3" s="12" t="s">
        <v>13</v>
      </c>
      <c r="D3" s="12" t="s">
        <v>44</v>
      </c>
      <c r="E3" s="12" t="s">
        <v>13</v>
      </c>
    </row>
    <row r="4" spans="1:7" x14ac:dyDescent="0.25">
      <c r="A4" t="s">
        <v>78</v>
      </c>
      <c r="B4" s="1">
        <v>3676</v>
      </c>
      <c r="C4" s="5">
        <v>84.525178201885495</v>
      </c>
      <c r="D4" s="1">
        <v>3552</v>
      </c>
      <c r="E4" s="5">
        <v>81.170018281535647</v>
      </c>
      <c r="G4" s="5"/>
    </row>
    <row r="5" spans="1:7" s="14" customFormat="1" x14ac:dyDescent="0.25">
      <c r="A5" s="14" t="s">
        <v>79</v>
      </c>
      <c r="B5" s="15">
        <v>3608</v>
      </c>
      <c r="C5" s="43">
        <v>82.961600367900672</v>
      </c>
      <c r="D5" s="15">
        <v>3436</v>
      </c>
      <c r="E5" s="43">
        <v>78.519195612431446</v>
      </c>
      <c r="G5" s="44"/>
    </row>
    <row r="6" spans="1:7" s="14" customFormat="1" x14ac:dyDescent="0.25">
      <c r="A6" s="14" t="s">
        <v>80</v>
      </c>
      <c r="B6" s="15">
        <v>2997</v>
      </c>
      <c r="C6" s="43">
        <v>68.912393653713494</v>
      </c>
      <c r="D6" s="15">
        <v>2765</v>
      </c>
      <c r="E6" s="43">
        <v>63.185557586837291</v>
      </c>
      <c r="G6" s="43"/>
    </row>
    <row r="7" spans="1:7" s="14" customFormat="1" x14ac:dyDescent="0.25">
      <c r="A7" s="14" t="s">
        <v>81</v>
      </c>
      <c r="B7" s="14">
        <v>178</v>
      </c>
      <c r="C7" s="43">
        <v>4.0928949183720391</v>
      </c>
      <c r="D7" s="14">
        <v>167</v>
      </c>
      <c r="E7" s="43">
        <v>3.8162705667276051</v>
      </c>
      <c r="G7" s="43"/>
    </row>
    <row r="8" spans="1:7" s="14" customFormat="1" x14ac:dyDescent="0.25">
      <c r="A8" s="14" t="s">
        <v>82</v>
      </c>
      <c r="B8" s="14">
        <v>94</v>
      </c>
      <c r="C8" s="43">
        <v>2.1614164175672568</v>
      </c>
      <c r="D8" s="14">
        <v>100</v>
      </c>
      <c r="E8" s="43">
        <v>2.2851919561243146</v>
      </c>
      <c r="G8" s="43"/>
    </row>
    <row r="9" spans="1:7" s="14" customFormat="1" x14ac:dyDescent="0.25">
      <c r="A9" s="14" t="s">
        <v>83</v>
      </c>
      <c r="B9" s="14">
        <v>53</v>
      </c>
      <c r="C9" s="43">
        <v>1.2186709588411129</v>
      </c>
      <c r="D9" s="14">
        <v>96</v>
      </c>
      <c r="E9" s="43">
        <v>2.1937842778793417</v>
      </c>
      <c r="G9" s="43"/>
    </row>
    <row r="10" spans="1:7" s="14" customFormat="1" x14ac:dyDescent="0.25">
      <c r="A10" s="14" t="s">
        <v>84</v>
      </c>
      <c r="B10" s="14">
        <v>75</v>
      </c>
      <c r="C10" s="43">
        <v>1.7245343757185561</v>
      </c>
      <c r="D10" s="14">
        <v>88</v>
      </c>
      <c r="E10" s="43">
        <v>2.0109689213893969</v>
      </c>
      <c r="G10" s="43"/>
    </row>
    <row r="11" spans="1:7" s="14" customFormat="1" x14ac:dyDescent="0.25">
      <c r="A11" s="14" t="s">
        <v>85</v>
      </c>
      <c r="B11" s="14">
        <v>77</v>
      </c>
      <c r="C11" s="43">
        <v>1.7705219590710508</v>
      </c>
      <c r="D11" s="14">
        <v>85</v>
      </c>
      <c r="E11" s="43">
        <v>1.9424131627056673</v>
      </c>
      <c r="G11" s="43"/>
    </row>
    <row r="12" spans="1:7" s="14" customFormat="1" x14ac:dyDescent="0.25">
      <c r="A12" s="14" t="s">
        <v>86</v>
      </c>
      <c r="B12" s="14">
        <v>61</v>
      </c>
      <c r="C12" s="43">
        <v>1.4026212922510921</v>
      </c>
      <c r="D12" s="14">
        <v>72</v>
      </c>
      <c r="E12" s="43">
        <v>1.6453382084095065</v>
      </c>
      <c r="G12" s="43"/>
    </row>
    <row r="13" spans="1:7" s="14" customFormat="1" x14ac:dyDescent="0.25">
      <c r="A13" s="14" t="s">
        <v>87</v>
      </c>
      <c r="B13" s="14">
        <v>12</v>
      </c>
      <c r="C13" s="43">
        <v>0.27592550011496897</v>
      </c>
      <c r="D13" s="14">
        <v>20</v>
      </c>
      <c r="E13" s="43">
        <v>0.45703839122486289</v>
      </c>
      <c r="G13" s="43"/>
    </row>
    <row r="14" spans="1:7" s="14" customFormat="1" x14ac:dyDescent="0.25">
      <c r="A14" s="14" t="s">
        <v>88</v>
      </c>
      <c r="B14" s="14">
        <v>61</v>
      </c>
      <c r="C14" s="43">
        <v>1.4026212922510921</v>
      </c>
      <c r="D14" s="14">
        <v>43</v>
      </c>
      <c r="E14" s="43">
        <v>0.98263254113345522</v>
      </c>
      <c r="G14" s="43"/>
    </row>
    <row r="15" spans="1:7" x14ac:dyDescent="0.25">
      <c r="A15" t="s">
        <v>89</v>
      </c>
      <c r="B15">
        <v>0</v>
      </c>
      <c r="C15" s="5">
        <v>0</v>
      </c>
      <c r="D15">
        <v>16</v>
      </c>
      <c r="E15" s="5">
        <v>0.3656307129798903</v>
      </c>
      <c r="G15" s="5"/>
    </row>
    <row r="16" spans="1:7" x14ac:dyDescent="0.25">
      <c r="A16" t="s">
        <v>90</v>
      </c>
      <c r="B16">
        <v>11</v>
      </c>
      <c r="C16" s="5">
        <v>0.25293170843872154</v>
      </c>
      <c r="D16">
        <v>10</v>
      </c>
      <c r="E16" s="5">
        <v>0.22851919561243145</v>
      </c>
      <c r="G16" s="5"/>
    </row>
    <row r="17" spans="1:7" x14ac:dyDescent="0.25">
      <c r="A17" t="s">
        <v>91</v>
      </c>
      <c r="B17">
        <v>16</v>
      </c>
      <c r="C17" s="5">
        <v>0.36790066681995859</v>
      </c>
      <c r="D17">
        <v>20</v>
      </c>
      <c r="E17" s="5">
        <v>0.45703839122486289</v>
      </c>
      <c r="G17" s="5"/>
    </row>
    <row r="18" spans="1:7" x14ac:dyDescent="0.25">
      <c r="A18" t="s">
        <v>92</v>
      </c>
      <c r="B18">
        <v>41</v>
      </c>
      <c r="C18" s="5">
        <v>0.9427454587261439</v>
      </c>
      <c r="D18">
        <v>70</v>
      </c>
      <c r="E18" s="5">
        <v>1.5996343692870201</v>
      </c>
      <c r="G18" s="5"/>
    </row>
    <row r="19" spans="1:7" x14ac:dyDescent="0.25">
      <c r="A19" t="s">
        <v>93</v>
      </c>
      <c r="B19">
        <v>266</v>
      </c>
      <c r="C19" s="5">
        <v>6.1163485858818119</v>
      </c>
      <c r="D19">
        <v>395</v>
      </c>
      <c r="E19" s="5">
        <v>9.0265082266910426</v>
      </c>
      <c r="G19" s="5"/>
    </row>
    <row r="20" spans="1:7" x14ac:dyDescent="0.25">
      <c r="A20" t="s">
        <v>94</v>
      </c>
      <c r="B20">
        <v>407</v>
      </c>
      <c r="C20" s="5">
        <v>9.3584732122326972</v>
      </c>
      <c r="D20">
        <v>429</v>
      </c>
      <c r="E20" s="5">
        <v>9.8034734917733086</v>
      </c>
      <c r="G20" s="5"/>
    </row>
    <row r="21" spans="1:7" x14ac:dyDescent="0.25">
      <c r="A21" s="17" t="s">
        <v>95</v>
      </c>
      <c r="B21" s="18">
        <v>4349</v>
      </c>
      <c r="C21" s="22">
        <v>100</v>
      </c>
      <c r="D21" s="18">
        <v>4376</v>
      </c>
      <c r="E21" s="22">
        <v>100</v>
      </c>
      <c r="G21" s="5"/>
    </row>
    <row r="22" spans="1:7" x14ac:dyDescent="0.25">
      <c r="A22" t="s">
        <v>679</v>
      </c>
    </row>
  </sheetData>
  <mergeCells count="2">
    <mergeCell ref="B2:C2"/>
    <mergeCell ref="D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5"/>
  <sheetViews>
    <sheetView workbookViewId="0">
      <selection activeCell="F8" sqref="F8"/>
    </sheetView>
  </sheetViews>
  <sheetFormatPr defaultRowHeight="15" x14ac:dyDescent="0.25"/>
  <cols>
    <col min="1" max="1" width="46.7109375" customWidth="1"/>
    <col min="2" max="5" width="13.5703125" customWidth="1"/>
  </cols>
  <sheetData>
    <row r="1" spans="1:6" x14ac:dyDescent="0.25">
      <c r="A1" s="10" t="s">
        <v>713</v>
      </c>
    </row>
    <row r="2" spans="1:6" x14ac:dyDescent="0.25">
      <c r="A2" s="23"/>
      <c r="B2" s="158">
        <v>2016</v>
      </c>
      <c r="C2" s="158"/>
      <c r="D2" s="158">
        <v>2021</v>
      </c>
      <c r="E2" s="158"/>
    </row>
    <row r="3" spans="1:6" ht="28.5" customHeight="1" x14ac:dyDescent="0.25">
      <c r="A3" s="17"/>
      <c r="B3" s="12" t="s">
        <v>44</v>
      </c>
      <c r="C3" s="12" t="s">
        <v>715</v>
      </c>
      <c r="D3" s="12" t="s">
        <v>44</v>
      </c>
      <c r="E3" s="12" t="s">
        <v>715</v>
      </c>
    </row>
    <row r="4" spans="1:6" x14ac:dyDescent="0.25">
      <c r="A4" t="s">
        <v>96</v>
      </c>
      <c r="B4" s="6">
        <v>3630</v>
      </c>
      <c r="C4" s="3" t="s">
        <v>52</v>
      </c>
      <c r="D4" s="6">
        <v>3586</v>
      </c>
      <c r="E4" s="3" t="s">
        <v>52</v>
      </c>
    </row>
    <row r="5" spans="1:6" x14ac:dyDescent="0.25">
      <c r="A5" t="s">
        <v>553</v>
      </c>
      <c r="B5" s="6">
        <v>2995</v>
      </c>
      <c r="C5" s="8">
        <v>82.826327433628322</v>
      </c>
      <c r="D5" s="6">
        <v>2755</v>
      </c>
      <c r="E5" s="8">
        <v>83.383777239709445</v>
      </c>
      <c r="F5" s="74"/>
    </row>
    <row r="6" spans="1:6" x14ac:dyDescent="0.25">
      <c r="A6" t="s">
        <v>554</v>
      </c>
      <c r="B6" s="3">
        <v>621</v>
      </c>
      <c r="C6" s="8">
        <v>17.173672566371682</v>
      </c>
      <c r="D6" s="3">
        <v>549</v>
      </c>
      <c r="E6" s="8">
        <v>16.616222760290558</v>
      </c>
      <c r="F6" s="74"/>
    </row>
    <row r="7" spans="1:6" s="10" customFormat="1" x14ac:dyDescent="0.25">
      <c r="A7" s="10" t="s">
        <v>555</v>
      </c>
      <c r="B7" s="67">
        <v>3616</v>
      </c>
      <c r="C7" s="122">
        <v>100</v>
      </c>
      <c r="D7" s="67">
        <f>D6+D5</f>
        <v>3304</v>
      </c>
      <c r="E7" s="122">
        <v>100</v>
      </c>
      <c r="F7" s="151"/>
    </row>
    <row r="8" spans="1:6" x14ac:dyDescent="0.25">
      <c r="A8" t="s">
        <v>31</v>
      </c>
      <c r="B8" s="3">
        <v>14</v>
      </c>
      <c r="C8" s="8" t="s">
        <v>52</v>
      </c>
      <c r="D8" s="3">
        <v>282</v>
      </c>
      <c r="E8" s="8" t="s">
        <v>52</v>
      </c>
      <c r="F8" s="73"/>
    </row>
    <row r="9" spans="1:6" x14ac:dyDescent="0.25">
      <c r="A9" t="s">
        <v>98</v>
      </c>
      <c r="B9" s="6">
        <v>1886</v>
      </c>
      <c r="C9" s="8">
        <v>52.784774699132385</v>
      </c>
      <c r="D9" s="6">
        <f>D10+D11</f>
        <v>1787</v>
      </c>
      <c r="E9" s="8">
        <v>57.110898050495365</v>
      </c>
      <c r="F9" s="74"/>
    </row>
    <row r="10" spans="1:6" s="14" customFormat="1" x14ac:dyDescent="0.25">
      <c r="A10" s="14" t="s">
        <v>99</v>
      </c>
      <c r="B10" s="40">
        <v>778</v>
      </c>
      <c r="C10" s="41">
        <v>21.774419255527569</v>
      </c>
      <c r="D10" s="40">
        <v>708</v>
      </c>
      <c r="E10" s="41">
        <v>22.627037392138064</v>
      </c>
      <c r="F10" s="74"/>
    </row>
    <row r="11" spans="1:6" s="14" customFormat="1" x14ac:dyDescent="0.25">
      <c r="A11" s="14" t="s">
        <v>100</v>
      </c>
      <c r="B11" s="42">
        <v>1108</v>
      </c>
      <c r="C11" s="41">
        <v>31.010355443604812</v>
      </c>
      <c r="D11" s="42">
        <v>1079</v>
      </c>
      <c r="E11" s="41">
        <v>34.483860658357301</v>
      </c>
      <c r="F11" s="74"/>
    </row>
    <row r="12" spans="1:6" x14ac:dyDescent="0.25">
      <c r="A12" t="s">
        <v>101</v>
      </c>
      <c r="B12" s="6">
        <v>1687</v>
      </c>
      <c r="C12" s="8">
        <v>47.215225300867615</v>
      </c>
      <c r="D12" s="6">
        <v>1342</v>
      </c>
      <c r="E12" s="8">
        <v>42.889101949504635</v>
      </c>
      <c r="F12" s="74"/>
    </row>
    <row r="13" spans="1:6" x14ac:dyDescent="0.25">
      <c r="A13" s="10" t="s">
        <v>97</v>
      </c>
      <c r="B13" s="67">
        <v>3573</v>
      </c>
      <c r="C13" s="122">
        <v>100</v>
      </c>
      <c r="D13" s="67">
        <f>D12+D9</f>
        <v>3129</v>
      </c>
      <c r="E13" s="122">
        <v>100</v>
      </c>
      <c r="F13" s="74"/>
    </row>
    <row r="14" spans="1:6" x14ac:dyDescent="0.25">
      <c r="A14" s="13" t="s">
        <v>31</v>
      </c>
      <c r="B14" s="20">
        <v>57</v>
      </c>
      <c r="C14" s="20" t="s">
        <v>52</v>
      </c>
      <c r="D14" s="20">
        <v>457</v>
      </c>
      <c r="E14" s="20" t="s">
        <v>52</v>
      </c>
    </row>
    <row r="15" spans="1:6" x14ac:dyDescent="0.25">
      <c r="A15" t="s">
        <v>680</v>
      </c>
      <c r="B15" s="3"/>
      <c r="C15" s="3"/>
      <c r="D15" s="3"/>
      <c r="E15" s="3"/>
    </row>
  </sheetData>
  <mergeCells count="2">
    <mergeCell ref="B2:C2"/>
    <mergeCell ref="D2: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2"/>
  <sheetViews>
    <sheetView workbookViewId="0">
      <selection activeCell="A6" sqref="A6"/>
    </sheetView>
  </sheetViews>
  <sheetFormatPr defaultRowHeight="15" x14ac:dyDescent="0.25"/>
  <cols>
    <col min="1" max="1" width="29.85546875" customWidth="1"/>
    <col min="2" max="5" width="15.7109375" customWidth="1"/>
  </cols>
  <sheetData>
    <row r="1" spans="1:5" s="10" customFormat="1" x14ac:dyDescent="0.25">
      <c r="A1" s="10" t="s">
        <v>525</v>
      </c>
    </row>
    <row r="2" spans="1:5" s="10" customFormat="1" x14ac:dyDescent="0.25">
      <c r="A2" s="23"/>
      <c r="B2" s="158">
        <v>2016</v>
      </c>
      <c r="C2" s="158"/>
      <c r="D2" s="158">
        <v>2021</v>
      </c>
      <c r="E2" s="158"/>
    </row>
    <row r="3" spans="1:5" s="10" customFormat="1" ht="30" x14ac:dyDescent="0.25">
      <c r="A3" s="17"/>
      <c r="B3" s="12" t="s">
        <v>44</v>
      </c>
      <c r="C3" s="12" t="s">
        <v>62</v>
      </c>
      <c r="D3" s="12" t="s">
        <v>44</v>
      </c>
      <c r="E3" s="12" t="s">
        <v>45</v>
      </c>
    </row>
    <row r="4" spans="1:5" x14ac:dyDescent="0.25">
      <c r="A4" t="s">
        <v>102</v>
      </c>
      <c r="B4" s="1">
        <v>1790</v>
      </c>
      <c r="C4" s="5">
        <v>41.158887100482872</v>
      </c>
      <c r="D4" s="1">
        <v>1709</v>
      </c>
      <c r="E4" s="5">
        <v>39.260280266482887</v>
      </c>
    </row>
    <row r="5" spans="1:5" x14ac:dyDescent="0.25">
      <c r="A5" t="s">
        <v>103</v>
      </c>
      <c r="B5" s="1">
        <v>1543</v>
      </c>
      <c r="C5" s="5">
        <v>35.47942055644976</v>
      </c>
      <c r="D5" s="1">
        <v>1538</v>
      </c>
      <c r="E5" s="5">
        <v>35.331954973581439</v>
      </c>
    </row>
    <row r="6" spans="1:5" x14ac:dyDescent="0.25">
      <c r="A6" t="s">
        <v>104</v>
      </c>
      <c r="B6">
        <v>583</v>
      </c>
      <c r="C6" s="5">
        <v>13.405380547252243</v>
      </c>
      <c r="D6">
        <v>660</v>
      </c>
      <c r="E6" s="5">
        <v>15.161957270847692</v>
      </c>
    </row>
    <row r="7" spans="1:5" x14ac:dyDescent="0.25">
      <c r="A7" t="s">
        <v>105</v>
      </c>
      <c r="B7">
        <v>30</v>
      </c>
      <c r="C7" s="5">
        <v>0.68981375028742242</v>
      </c>
      <c r="D7">
        <v>26</v>
      </c>
      <c r="E7" s="5">
        <v>0.59728922582127264</v>
      </c>
    </row>
    <row r="8" spans="1:5" x14ac:dyDescent="0.25">
      <c r="A8" t="s">
        <v>106</v>
      </c>
      <c r="B8">
        <v>132</v>
      </c>
      <c r="C8" s="5">
        <v>3.0351805012646587</v>
      </c>
      <c r="D8">
        <v>116</v>
      </c>
      <c r="E8" s="5">
        <v>2.6648288536641398</v>
      </c>
    </row>
    <row r="9" spans="1:5" x14ac:dyDescent="0.25">
      <c r="A9" t="s">
        <v>107</v>
      </c>
      <c r="B9">
        <v>271</v>
      </c>
      <c r="C9" s="5">
        <v>6.2313175442630486</v>
      </c>
      <c r="D9">
        <v>304</v>
      </c>
      <c r="E9" s="5">
        <v>6.9836894096025732</v>
      </c>
    </row>
    <row r="10" spans="1:5" s="10" customFormat="1" x14ac:dyDescent="0.25">
      <c r="A10" s="10" t="s">
        <v>97</v>
      </c>
      <c r="B10" s="28">
        <v>4349</v>
      </c>
      <c r="C10" s="38">
        <v>100</v>
      </c>
      <c r="D10" s="28">
        <v>4353</v>
      </c>
      <c r="E10" s="38">
        <v>100</v>
      </c>
    </row>
    <row r="11" spans="1:5" x14ac:dyDescent="0.25">
      <c r="A11" s="13" t="s">
        <v>31</v>
      </c>
      <c r="B11" s="20" t="s">
        <v>6</v>
      </c>
      <c r="C11" s="20" t="s">
        <v>52</v>
      </c>
      <c r="D11" s="20">
        <v>23</v>
      </c>
      <c r="E11" s="20" t="s">
        <v>52</v>
      </c>
    </row>
    <row r="12" spans="1:5" x14ac:dyDescent="0.25">
      <c r="A12" s="123" t="s">
        <v>681</v>
      </c>
    </row>
  </sheetData>
  <mergeCells count="2">
    <mergeCell ref="B2:C2"/>
    <mergeCell ref="D2:E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3"/>
  <sheetViews>
    <sheetView workbookViewId="0">
      <selection activeCell="A2" sqref="A2"/>
    </sheetView>
  </sheetViews>
  <sheetFormatPr defaultRowHeight="15" x14ac:dyDescent="0.25"/>
  <cols>
    <col min="1" max="1" width="52.7109375" bestFit="1" customWidth="1"/>
    <col min="2" max="5" width="11.140625" customWidth="1"/>
  </cols>
  <sheetData>
    <row r="1" spans="1:5" x14ac:dyDescent="0.25">
      <c r="A1" s="10" t="s">
        <v>526</v>
      </c>
      <c r="B1" s="10"/>
      <c r="C1" s="10"/>
      <c r="D1" s="10"/>
      <c r="E1" s="10"/>
    </row>
    <row r="2" spans="1:5" x14ac:dyDescent="0.25">
      <c r="A2" s="23"/>
      <c r="B2" s="158">
        <v>2016</v>
      </c>
      <c r="C2" s="158"/>
      <c r="D2" s="158">
        <v>2021</v>
      </c>
      <c r="E2" s="158"/>
    </row>
    <row r="3" spans="1:5" x14ac:dyDescent="0.25">
      <c r="A3" s="17"/>
      <c r="B3" s="148" t="s">
        <v>12</v>
      </c>
      <c r="C3" s="148" t="s">
        <v>624</v>
      </c>
      <c r="D3" s="148" t="s">
        <v>12</v>
      </c>
      <c r="E3" s="148" t="s">
        <v>624</v>
      </c>
    </row>
    <row r="4" spans="1:5" x14ac:dyDescent="0.25">
      <c r="A4" s="10" t="s">
        <v>109</v>
      </c>
      <c r="B4" s="28">
        <v>4349</v>
      </c>
      <c r="C4" s="38">
        <v>100</v>
      </c>
      <c r="D4" s="28">
        <v>4376</v>
      </c>
      <c r="E4" s="38">
        <v>100</v>
      </c>
    </row>
    <row r="5" spans="1:5" x14ac:dyDescent="0.25">
      <c r="A5" t="s">
        <v>110</v>
      </c>
      <c r="B5" s="1">
        <v>2756</v>
      </c>
      <c r="C5" s="5">
        <v>63.370889859737872</v>
      </c>
      <c r="D5" s="1">
        <v>2654</v>
      </c>
      <c r="E5" s="5">
        <v>60.648994515539307</v>
      </c>
    </row>
    <row r="6" spans="1:5" x14ac:dyDescent="0.25">
      <c r="A6" t="s">
        <v>111</v>
      </c>
      <c r="B6" s="3" t="s">
        <v>52</v>
      </c>
      <c r="C6" s="8" t="s">
        <v>52</v>
      </c>
      <c r="D6" s="1">
        <v>2560</v>
      </c>
      <c r="E6" s="5">
        <v>96.458176337603618</v>
      </c>
    </row>
    <row r="7" spans="1:5" x14ac:dyDescent="0.25">
      <c r="A7" t="s">
        <v>112</v>
      </c>
      <c r="B7" s="3" t="s">
        <v>52</v>
      </c>
      <c r="C7" s="8" t="s">
        <v>52</v>
      </c>
      <c r="D7">
        <v>94</v>
      </c>
      <c r="E7" s="5">
        <v>3.541823662396383</v>
      </c>
    </row>
    <row r="8" spans="1:5" x14ac:dyDescent="0.25">
      <c r="A8" t="s">
        <v>113</v>
      </c>
      <c r="B8">
        <v>906</v>
      </c>
      <c r="C8" s="5">
        <v>20.832375258680155</v>
      </c>
      <c r="D8" s="1">
        <v>1045</v>
      </c>
      <c r="E8" s="5">
        <v>23.880255941499087</v>
      </c>
    </row>
    <row r="9" spans="1:5" x14ac:dyDescent="0.25">
      <c r="A9" t="s">
        <v>114</v>
      </c>
      <c r="B9">
        <v>687</v>
      </c>
      <c r="C9" s="5">
        <v>15.796734881581973</v>
      </c>
      <c r="D9">
        <v>677</v>
      </c>
      <c r="E9" s="5">
        <v>15.47074954296161</v>
      </c>
    </row>
    <row r="10" spans="1:5" x14ac:dyDescent="0.25">
      <c r="A10" s="10" t="s">
        <v>115</v>
      </c>
      <c r="B10" s="28">
        <v>4037</v>
      </c>
      <c r="C10" s="38">
        <v>100</v>
      </c>
      <c r="D10" s="28">
        <v>4055</v>
      </c>
      <c r="E10" s="38">
        <v>100</v>
      </c>
    </row>
    <row r="11" spans="1:5" x14ac:dyDescent="0.25">
      <c r="A11" t="s">
        <v>110</v>
      </c>
      <c r="B11" s="1">
        <v>2539</v>
      </c>
      <c r="C11" s="5">
        <v>62.893237552638098</v>
      </c>
      <c r="D11" s="1">
        <v>2446</v>
      </c>
      <c r="E11" s="5">
        <v>60.32059186189889</v>
      </c>
    </row>
    <row r="12" spans="1:5" s="14" customFormat="1" x14ac:dyDescent="0.25">
      <c r="A12" s="14" t="s">
        <v>116</v>
      </c>
      <c r="C12" s="43"/>
      <c r="E12" s="43"/>
    </row>
    <row r="13" spans="1:5" s="14" customFormat="1" x14ac:dyDescent="0.25">
      <c r="A13" s="14" t="s">
        <v>117</v>
      </c>
      <c r="B13" s="15">
        <v>2463</v>
      </c>
      <c r="C13" s="43">
        <v>97.006695549428912</v>
      </c>
      <c r="D13" s="15">
        <v>2359</v>
      </c>
      <c r="E13" s="43">
        <v>96.443172526574003</v>
      </c>
    </row>
    <row r="14" spans="1:5" s="14" customFormat="1" x14ac:dyDescent="0.25">
      <c r="A14" s="14" t="s">
        <v>118</v>
      </c>
      <c r="B14" s="14">
        <v>76</v>
      </c>
      <c r="C14" s="43">
        <v>2.9933044505710908</v>
      </c>
      <c r="D14" s="14">
        <v>87</v>
      </c>
      <c r="E14" s="43">
        <v>3.5568274734260017</v>
      </c>
    </row>
    <row r="15" spans="1:5" x14ac:dyDescent="0.25">
      <c r="A15" t="s">
        <v>119</v>
      </c>
      <c r="C15" s="5"/>
      <c r="E15" s="5"/>
    </row>
    <row r="16" spans="1:5" s="14" customFormat="1" x14ac:dyDescent="0.25">
      <c r="A16" s="14" t="s">
        <v>120</v>
      </c>
      <c r="B16" s="15">
        <v>2311</v>
      </c>
      <c r="C16" s="43">
        <v>91.020086648286707</v>
      </c>
      <c r="D16" s="15">
        <v>2169</v>
      </c>
      <c r="E16" s="43">
        <v>88.675388389206901</v>
      </c>
    </row>
    <row r="17" spans="1:5" s="14" customFormat="1" x14ac:dyDescent="0.25">
      <c r="A17" s="14" t="s">
        <v>121</v>
      </c>
      <c r="B17" s="14">
        <v>228</v>
      </c>
      <c r="C17" s="43">
        <v>8.9799133517132699</v>
      </c>
      <c r="D17" s="14">
        <v>277</v>
      </c>
      <c r="E17" s="43">
        <v>11.324611610793101</v>
      </c>
    </row>
    <row r="18" spans="1:5" x14ac:dyDescent="0.25">
      <c r="A18" t="s">
        <v>113</v>
      </c>
      <c r="B18">
        <v>868</v>
      </c>
      <c r="C18" s="5">
        <v>21.50111468912559</v>
      </c>
      <c r="D18" s="1">
        <v>1008</v>
      </c>
      <c r="E18" s="5">
        <v>24.858199753390899</v>
      </c>
    </row>
    <row r="19" spans="1:5" s="14" customFormat="1" x14ac:dyDescent="0.25">
      <c r="A19" s="14" t="s">
        <v>122</v>
      </c>
      <c r="B19" s="14">
        <v>624</v>
      </c>
      <c r="C19" s="43">
        <v>71.889400921658989</v>
      </c>
      <c r="D19" s="14">
        <v>702</v>
      </c>
      <c r="E19" s="43">
        <v>69.642857142857139</v>
      </c>
    </row>
    <row r="20" spans="1:5" s="14" customFormat="1" x14ac:dyDescent="0.25">
      <c r="A20" s="14" t="s">
        <v>123</v>
      </c>
      <c r="B20" s="14">
        <v>91</v>
      </c>
      <c r="C20" s="43">
        <v>10.483870967741936</v>
      </c>
      <c r="D20" s="14">
        <v>89</v>
      </c>
      <c r="E20" s="43">
        <v>8.8293650793650791</v>
      </c>
    </row>
    <row r="21" spans="1:5" s="14" customFormat="1" x14ac:dyDescent="0.25">
      <c r="A21" s="14" t="s">
        <v>124</v>
      </c>
      <c r="B21" s="14">
        <v>153</v>
      </c>
      <c r="C21" s="43">
        <v>17.626728110599078</v>
      </c>
      <c r="D21" s="14">
        <v>217</v>
      </c>
      <c r="E21" s="43">
        <v>21.527777777777779</v>
      </c>
    </row>
    <row r="22" spans="1:5" x14ac:dyDescent="0.25">
      <c r="A22" s="13" t="s">
        <v>114</v>
      </c>
      <c r="B22" s="13">
        <v>630</v>
      </c>
      <c r="C22" s="32">
        <v>15.605647758236314</v>
      </c>
      <c r="D22" s="13">
        <v>601</v>
      </c>
      <c r="E22" s="32">
        <v>14.8212083847102</v>
      </c>
    </row>
    <row r="23" spans="1:5" x14ac:dyDescent="0.25">
      <c r="A23" t="s">
        <v>682</v>
      </c>
    </row>
  </sheetData>
  <mergeCells count="2">
    <mergeCell ref="B2:C2"/>
    <mergeCell ref="D2:E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4"/>
  <sheetViews>
    <sheetView workbookViewId="0">
      <selection activeCell="G13" sqref="G13"/>
    </sheetView>
  </sheetViews>
  <sheetFormatPr defaultRowHeight="15" x14ac:dyDescent="0.25"/>
  <cols>
    <col min="1" max="1" width="45.5703125" bestFit="1" customWidth="1"/>
  </cols>
  <sheetData>
    <row r="1" spans="1:7" x14ac:dyDescent="0.25">
      <c r="A1" s="10" t="s">
        <v>527</v>
      </c>
      <c r="B1" s="10"/>
      <c r="C1" s="10"/>
      <c r="D1" s="10"/>
      <c r="E1" s="10"/>
      <c r="F1" s="10"/>
      <c r="G1" s="10"/>
    </row>
    <row r="2" spans="1:7" x14ac:dyDescent="0.25">
      <c r="A2" s="160" t="s">
        <v>125</v>
      </c>
      <c r="B2" s="158">
        <v>2016</v>
      </c>
      <c r="C2" s="158"/>
      <c r="D2" s="158"/>
      <c r="E2" s="158">
        <v>2021</v>
      </c>
      <c r="F2" s="158"/>
      <c r="G2" s="158"/>
    </row>
    <row r="3" spans="1:7" x14ac:dyDescent="0.25">
      <c r="A3" s="161"/>
      <c r="B3" s="93" t="s">
        <v>65</v>
      </c>
      <c r="C3" s="93" t="s">
        <v>66</v>
      </c>
      <c r="D3" s="93" t="s">
        <v>2</v>
      </c>
      <c r="E3" s="93" t="s">
        <v>65</v>
      </c>
      <c r="F3" s="93" t="s">
        <v>66</v>
      </c>
      <c r="G3" s="93" t="s">
        <v>2</v>
      </c>
    </row>
    <row r="4" spans="1:7" x14ac:dyDescent="0.25">
      <c r="A4" t="s">
        <v>126</v>
      </c>
      <c r="B4">
        <v>164</v>
      </c>
      <c r="C4">
        <v>138</v>
      </c>
      <c r="D4">
        <v>302</v>
      </c>
      <c r="E4">
        <v>133</v>
      </c>
      <c r="F4">
        <v>182</v>
      </c>
      <c r="G4">
        <v>315</v>
      </c>
    </row>
    <row r="5" spans="1:7" x14ac:dyDescent="0.25">
      <c r="A5" t="s">
        <v>127</v>
      </c>
      <c r="B5">
        <v>99</v>
      </c>
      <c r="C5">
        <v>178</v>
      </c>
      <c r="D5">
        <v>277</v>
      </c>
      <c r="E5">
        <v>126</v>
      </c>
      <c r="F5">
        <v>141</v>
      </c>
      <c r="G5">
        <v>267</v>
      </c>
    </row>
    <row r="6" spans="1:7" x14ac:dyDescent="0.25">
      <c r="A6" t="s">
        <v>128</v>
      </c>
      <c r="B6">
        <v>131</v>
      </c>
      <c r="C6">
        <v>135</v>
      </c>
      <c r="D6">
        <v>266</v>
      </c>
      <c r="E6">
        <v>145</v>
      </c>
      <c r="F6">
        <v>181</v>
      </c>
      <c r="G6">
        <v>326</v>
      </c>
    </row>
    <row r="7" spans="1:7" x14ac:dyDescent="0.25">
      <c r="A7" t="s">
        <v>129</v>
      </c>
      <c r="B7">
        <v>53</v>
      </c>
      <c r="C7">
        <v>166</v>
      </c>
      <c r="D7">
        <v>219</v>
      </c>
      <c r="E7">
        <v>42</v>
      </c>
      <c r="F7">
        <v>173</v>
      </c>
      <c r="G7">
        <v>215</v>
      </c>
    </row>
    <row r="8" spans="1:7" x14ac:dyDescent="0.25">
      <c r="A8" t="s">
        <v>130</v>
      </c>
      <c r="B8">
        <v>159</v>
      </c>
      <c r="C8">
        <v>433</v>
      </c>
      <c r="D8">
        <v>592</v>
      </c>
      <c r="E8">
        <v>234</v>
      </c>
      <c r="F8">
        <v>468</v>
      </c>
      <c r="G8">
        <v>702</v>
      </c>
    </row>
    <row r="9" spans="1:7" x14ac:dyDescent="0.25">
      <c r="A9" t="s">
        <v>131</v>
      </c>
      <c r="B9">
        <v>64</v>
      </c>
      <c r="C9">
        <v>8</v>
      </c>
      <c r="D9">
        <v>72</v>
      </c>
      <c r="E9">
        <v>82</v>
      </c>
      <c r="F9">
        <v>9</v>
      </c>
      <c r="G9">
        <v>91</v>
      </c>
    </row>
    <row r="10" spans="1:7" x14ac:dyDescent="0.25">
      <c r="A10" t="s">
        <v>132</v>
      </c>
      <c r="B10">
        <v>297</v>
      </c>
      <c r="C10">
        <v>35</v>
      </c>
      <c r="D10">
        <v>332</v>
      </c>
      <c r="E10">
        <v>301</v>
      </c>
      <c r="F10">
        <v>35</v>
      </c>
      <c r="G10">
        <v>336</v>
      </c>
    </row>
    <row r="11" spans="1:7" x14ac:dyDescent="0.25">
      <c r="A11" t="s">
        <v>133</v>
      </c>
      <c r="B11">
        <v>167</v>
      </c>
      <c r="C11">
        <v>13</v>
      </c>
      <c r="D11">
        <v>180</v>
      </c>
      <c r="E11">
        <v>75</v>
      </c>
      <c r="F11">
        <v>5</v>
      </c>
      <c r="G11">
        <v>80</v>
      </c>
    </row>
    <row r="12" spans="1:7" x14ac:dyDescent="0.25">
      <c r="A12" t="s">
        <v>134</v>
      </c>
      <c r="B12">
        <v>334</v>
      </c>
      <c r="C12">
        <v>108</v>
      </c>
      <c r="D12">
        <v>442</v>
      </c>
      <c r="E12">
        <v>208</v>
      </c>
      <c r="F12">
        <v>75</v>
      </c>
      <c r="G12">
        <v>283</v>
      </c>
    </row>
    <row r="13" spans="1:7" x14ac:dyDescent="0.25">
      <c r="A13" t="s">
        <v>31</v>
      </c>
      <c r="B13">
        <v>49</v>
      </c>
      <c r="C13">
        <v>25</v>
      </c>
      <c r="D13">
        <v>74</v>
      </c>
      <c r="E13">
        <v>22</v>
      </c>
      <c r="F13">
        <v>17</v>
      </c>
      <c r="G13">
        <v>39</v>
      </c>
    </row>
    <row r="14" spans="1:7" x14ac:dyDescent="0.25">
      <c r="A14" s="17" t="s">
        <v>2</v>
      </c>
      <c r="B14" s="18">
        <v>1517</v>
      </c>
      <c r="C14" s="18">
        <v>1239</v>
      </c>
      <c r="D14" s="18">
        <v>2756</v>
      </c>
      <c r="E14" s="18">
        <v>1368</v>
      </c>
      <c r="F14" s="18">
        <v>1286</v>
      </c>
      <c r="G14" s="18">
        <v>2654</v>
      </c>
    </row>
  </sheetData>
  <mergeCells count="3">
    <mergeCell ref="A2:A3"/>
    <mergeCell ref="B2:D2"/>
    <mergeCell ref="E2: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5"/>
  <sheetViews>
    <sheetView workbookViewId="0"/>
  </sheetViews>
  <sheetFormatPr defaultRowHeight="15" x14ac:dyDescent="0.25"/>
  <cols>
    <col min="1" max="1" width="25" bestFit="1" customWidth="1"/>
    <col min="2" max="5" width="10.140625" customWidth="1"/>
  </cols>
  <sheetData>
    <row r="1" spans="1:5" x14ac:dyDescent="0.25">
      <c r="A1" s="10" t="s">
        <v>528</v>
      </c>
    </row>
    <row r="2" spans="1:5" x14ac:dyDescent="0.25">
      <c r="A2" s="26"/>
      <c r="B2" s="158">
        <v>2016</v>
      </c>
      <c r="C2" s="158"/>
      <c r="D2" s="158">
        <v>2021</v>
      </c>
      <c r="E2" s="158"/>
    </row>
    <row r="3" spans="1:5" x14ac:dyDescent="0.25">
      <c r="A3" s="13"/>
      <c r="B3" s="92" t="s">
        <v>44</v>
      </c>
      <c r="C3" s="92" t="s">
        <v>108</v>
      </c>
      <c r="D3" s="92" t="s">
        <v>44</v>
      </c>
      <c r="E3" s="92" t="s">
        <v>108</v>
      </c>
    </row>
    <row r="4" spans="1:5" x14ac:dyDescent="0.25">
      <c r="A4" t="s">
        <v>135</v>
      </c>
      <c r="B4" s="1">
        <v>1472</v>
      </c>
      <c r="C4" s="5">
        <v>79.913137893593927</v>
      </c>
      <c r="D4" s="1">
        <v>1539</v>
      </c>
      <c r="E4" s="5">
        <v>79.452762003097575</v>
      </c>
    </row>
    <row r="5" spans="1:5" x14ac:dyDescent="0.25">
      <c r="A5" t="s">
        <v>136</v>
      </c>
      <c r="B5">
        <v>275</v>
      </c>
      <c r="C5" s="5">
        <v>14.92942453854506</v>
      </c>
      <c r="D5">
        <v>300</v>
      </c>
      <c r="E5" s="5">
        <v>15.487867836861126</v>
      </c>
    </row>
    <row r="6" spans="1:5" x14ac:dyDescent="0.25">
      <c r="A6" t="s">
        <v>137</v>
      </c>
      <c r="B6">
        <v>95</v>
      </c>
      <c r="C6" s="5">
        <v>5.1574375678610203</v>
      </c>
      <c r="D6">
        <v>98</v>
      </c>
      <c r="E6" s="5">
        <v>5.0593701600413006</v>
      </c>
    </row>
    <row r="7" spans="1:5" x14ac:dyDescent="0.25">
      <c r="A7" t="s">
        <v>138</v>
      </c>
      <c r="B7" s="1">
        <v>1331</v>
      </c>
      <c r="C7" s="5">
        <v>72.25841476655809</v>
      </c>
      <c r="D7" s="1">
        <v>1335</v>
      </c>
      <c r="E7" s="5">
        <v>68.921011874032004</v>
      </c>
    </row>
    <row r="8" spans="1:5" s="14" customFormat="1" x14ac:dyDescent="0.25">
      <c r="A8" s="14" t="s">
        <v>139</v>
      </c>
      <c r="B8" s="15">
        <v>1163</v>
      </c>
      <c r="C8" s="43">
        <v>63.13789359391965</v>
      </c>
      <c r="D8" s="15">
        <v>1150</v>
      </c>
      <c r="E8" s="43">
        <v>59.370160041300984</v>
      </c>
    </row>
    <row r="9" spans="1:5" s="14" customFormat="1" x14ac:dyDescent="0.25">
      <c r="A9" s="14" t="s">
        <v>140</v>
      </c>
      <c r="B9" s="14">
        <v>168</v>
      </c>
      <c r="C9" s="43">
        <v>9.120521172638437</v>
      </c>
      <c r="D9" s="14">
        <v>185</v>
      </c>
      <c r="E9" s="43">
        <v>9.550851832731027</v>
      </c>
    </row>
    <row r="10" spans="1:5" x14ac:dyDescent="0.25">
      <c r="A10" t="s">
        <v>619</v>
      </c>
      <c r="B10">
        <v>511</v>
      </c>
      <c r="C10" s="5">
        <v>27.74158523344191</v>
      </c>
      <c r="D10">
        <v>575</v>
      </c>
      <c r="E10" s="5">
        <v>29.685080020650492</v>
      </c>
    </row>
    <row r="11" spans="1:5" s="14" customFormat="1" x14ac:dyDescent="0.25">
      <c r="A11" s="14" t="s">
        <v>141</v>
      </c>
      <c r="B11" s="14">
        <v>218</v>
      </c>
      <c r="C11" s="43">
        <v>11.834961997828447</v>
      </c>
      <c r="D11" s="14">
        <v>211</v>
      </c>
      <c r="E11" s="43">
        <v>10.893133711925659</v>
      </c>
    </row>
    <row r="12" spans="1:5" s="14" customFormat="1" x14ac:dyDescent="0.25">
      <c r="A12" s="14" t="s">
        <v>142</v>
      </c>
      <c r="B12" s="14">
        <v>293</v>
      </c>
      <c r="C12" s="43">
        <v>15.906623235613464</v>
      </c>
      <c r="D12" s="14">
        <v>349</v>
      </c>
      <c r="E12" s="43">
        <v>18.017552916881776</v>
      </c>
    </row>
    <row r="13" spans="1:5" s="14" customFormat="1" x14ac:dyDescent="0.25">
      <c r="A13" s="14" t="s">
        <v>143</v>
      </c>
      <c r="B13" s="14">
        <v>0</v>
      </c>
      <c r="C13" s="43">
        <v>0</v>
      </c>
      <c r="D13" s="14">
        <v>15</v>
      </c>
      <c r="E13" s="43">
        <v>0.77439339184305622</v>
      </c>
    </row>
    <row r="14" spans="1:5" x14ac:dyDescent="0.25">
      <c r="A14" t="s">
        <v>144</v>
      </c>
      <c r="B14">
        <v>0</v>
      </c>
      <c r="C14" s="5">
        <v>0</v>
      </c>
      <c r="D14">
        <v>27</v>
      </c>
      <c r="E14" s="5">
        <v>1.3939081053175013</v>
      </c>
    </row>
    <row r="15" spans="1:5" x14ac:dyDescent="0.25">
      <c r="A15" s="17" t="s">
        <v>2</v>
      </c>
      <c r="B15" s="18">
        <v>1842</v>
      </c>
      <c r="C15" s="22">
        <v>100</v>
      </c>
      <c r="D15" s="18">
        <v>1937</v>
      </c>
      <c r="E15" s="22">
        <v>100</v>
      </c>
    </row>
  </sheetData>
  <mergeCells count="2">
    <mergeCell ref="B2:C2"/>
    <mergeCell ref="D2:E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
  <sheetViews>
    <sheetView workbookViewId="0"/>
  </sheetViews>
  <sheetFormatPr defaultRowHeight="15" x14ac:dyDescent="0.25"/>
  <cols>
    <col min="1" max="1" width="40.140625" bestFit="1" customWidth="1"/>
    <col min="2" max="5" width="10" customWidth="1"/>
  </cols>
  <sheetData>
    <row r="1" spans="1:5" x14ac:dyDescent="0.25">
      <c r="A1" s="10" t="s">
        <v>529</v>
      </c>
    </row>
    <row r="2" spans="1:5" x14ac:dyDescent="0.25">
      <c r="A2" s="160" t="s">
        <v>145</v>
      </c>
      <c r="B2" s="158">
        <v>2016</v>
      </c>
      <c r="C2" s="158"/>
      <c r="D2" s="158">
        <v>2021</v>
      </c>
      <c r="E2" s="158"/>
    </row>
    <row r="3" spans="1:5" x14ac:dyDescent="0.25">
      <c r="A3" s="161"/>
      <c r="B3" s="21" t="s">
        <v>44</v>
      </c>
      <c r="C3" s="21" t="s">
        <v>108</v>
      </c>
      <c r="D3" s="21" t="s">
        <v>44</v>
      </c>
      <c r="E3" s="21" t="s">
        <v>108</v>
      </c>
    </row>
    <row r="4" spans="1:5" x14ac:dyDescent="0.25">
      <c r="A4" t="s">
        <v>146</v>
      </c>
      <c r="B4" s="1">
        <v>1826</v>
      </c>
      <c r="C4" s="5">
        <v>99.131378935939196</v>
      </c>
      <c r="D4" s="1">
        <v>1927</v>
      </c>
      <c r="E4" s="5">
        <v>99.483737738771296</v>
      </c>
    </row>
    <row r="5" spans="1:5" x14ac:dyDescent="0.25">
      <c r="A5" t="s">
        <v>147</v>
      </c>
      <c r="B5" s="1">
        <v>1830</v>
      </c>
      <c r="C5" s="5">
        <v>99.348534201954394</v>
      </c>
      <c r="D5" s="1">
        <v>1922</v>
      </c>
      <c r="E5" s="5">
        <v>99.225606608156937</v>
      </c>
    </row>
    <row r="6" spans="1:5" x14ac:dyDescent="0.25">
      <c r="A6" t="s">
        <v>148</v>
      </c>
      <c r="B6" s="1">
        <v>1778</v>
      </c>
      <c r="C6" s="5">
        <v>96.525515743756785</v>
      </c>
      <c r="D6" s="1">
        <v>1916</v>
      </c>
      <c r="E6" s="5">
        <v>98.915849251419715</v>
      </c>
    </row>
    <row r="7" spans="1:5" x14ac:dyDescent="0.25">
      <c r="A7" t="s">
        <v>149</v>
      </c>
      <c r="B7" s="1">
        <v>1836</v>
      </c>
      <c r="C7" s="5">
        <v>99.674267100977204</v>
      </c>
      <c r="D7" s="1">
        <v>1929</v>
      </c>
      <c r="E7" s="5">
        <v>99.586990191017037</v>
      </c>
    </row>
    <row r="8" spans="1:5" x14ac:dyDescent="0.25">
      <c r="A8" s="17" t="s">
        <v>2</v>
      </c>
      <c r="B8" s="18">
        <v>1842</v>
      </c>
      <c r="C8" s="22">
        <v>100</v>
      </c>
      <c r="D8" s="18">
        <v>1937</v>
      </c>
      <c r="E8" s="22">
        <v>100</v>
      </c>
    </row>
  </sheetData>
  <mergeCells count="3">
    <mergeCell ref="B2:C2"/>
    <mergeCell ref="D2:E2"/>
    <mergeCell ref="A2:A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workbookViewId="0">
      <selection activeCell="H8" sqref="H8"/>
    </sheetView>
  </sheetViews>
  <sheetFormatPr defaultRowHeight="15" x14ac:dyDescent="0.25"/>
  <cols>
    <col min="1" max="1" width="48.7109375" bestFit="1" customWidth="1"/>
    <col min="2" max="5" width="13" customWidth="1"/>
  </cols>
  <sheetData>
    <row r="1" spans="1:9" x14ac:dyDescent="0.25">
      <c r="A1" s="10" t="s">
        <v>530</v>
      </c>
    </row>
    <row r="2" spans="1:9" x14ac:dyDescent="0.25">
      <c r="A2" s="160" t="s">
        <v>150</v>
      </c>
      <c r="B2" s="158">
        <v>2016</v>
      </c>
      <c r="C2" s="158"/>
      <c r="D2" s="158">
        <v>2021</v>
      </c>
      <c r="E2" s="158"/>
    </row>
    <row r="3" spans="1:9" x14ac:dyDescent="0.25">
      <c r="A3" s="161"/>
      <c r="B3" s="93" t="s">
        <v>44</v>
      </c>
      <c r="C3" s="93" t="s">
        <v>108</v>
      </c>
      <c r="D3" s="93" t="s">
        <v>44</v>
      </c>
      <c r="E3" s="93" t="s">
        <v>108</v>
      </c>
    </row>
    <row r="4" spans="1:9" x14ac:dyDescent="0.25">
      <c r="A4" t="s">
        <v>694</v>
      </c>
      <c r="B4" s="1">
        <v>1597</v>
      </c>
      <c r="C4" s="5">
        <v>86.699239956568945</v>
      </c>
      <c r="D4" s="1">
        <v>1784</v>
      </c>
      <c r="E4" s="5">
        <f>100*D4/D$13</f>
        <v>92.101187403200825</v>
      </c>
    </row>
    <row r="5" spans="1:9" x14ac:dyDescent="0.25">
      <c r="A5" t="s">
        <v>151</v>
      </c>
      <c r="B5">
        <v>245</v>
      </c>
      <c r="C5" s="5">
        <v>13.300760043431053</v>
      </c>
      <c r="D5">
        <f>D6+D7</f>
        <v>153</v>
      </c>
      <c r="E5" s="5">
        <f t="shared" ref="E5:E7" si="0">100*D5/D$13</f>
        <v>7.898812596799174</v>
      </c>
    </row>
    <row r="6" spans="1:9" s="14" customFormat="1" x14ac:dyDescent="0.25">
      <c r="A6" s="14" t="s">
        <v>695</v>
      </c>
      <c r="B6" s="14">
        <v>208</v>
      </c>
      <c r="C6" s="43">
        <v>11.292073832790445</v>
      </c>
      <c r="D6" s="14">
        <v>128</v>
      </c>
      <c r="E6" s="43">
        <f t="shared" si="0"/>
        <v>6.6081569437274137</v>
      </c>
      <c r="G6"/>
      <c r="I6"/>
    </row>
    <row r="7" spans="1:9" s="14" customFormat="1" x14ac:dyDescent="0.25">
      <c r="A7" s="14" t="s">
        <v>152</v>
      </c>
      <c r="B7" s="14">
        <v>37</v>
      </c>
      <c r="C7" s="43">
        <v>2.008686210640608</v>
      </c>
      <c r="D7" s="14">
        <v>25</v>
      </c>
      <c r="E7" s="43">
        <f t="shared" si="0"/>
        <v>1.2906556530717606</v>
      </c>
      <c r="G7"/>
      <c r="I7"/>
    </row>
    <row r="8" spans="1:9" x14ac:dyDescent="0.25">
      <c r="A8" t="s">
        <v>153</v>
      </c>
      <c r="B8">
        <v>961</v>
      </c>
      <c r="C8" s="5">
        <v>52.17155266015201</v>
      </c>
      <c r="D8" s="1">
        <v>1018</v>
      </c>
      <c r="E8" s="5">
        <v>52.555498193082087</v>
      </c>
    </row>
    <row r="9" spans="1:9" x14ac:dyDescent="0.25">
      <c r="A9" t="s">
        <v>620</v>
      </c>
      <c r="B9">
        <v>881</v>
      </c>
      <c r="C9" s="5">
        <f>100*B9/B13</f>
        <v>47.82844733984799</v>
      </c>
      <c r="D9">
        <v>919</v>
      </c>
      <c r="E9" s="5">
        <f>100*D9/D13</f>
        <v>47.444501806917913</v>
      </c>
    </row>
    <row r="10" spans="1:9" x14ac:dyDescent="0.25">
      <c r="A10" t="s">
        <v>154</v>
      </c>
      <c r="B10" s="3" t="s">
        <v>52</v>
      </c>
      <c r="C10" s="8" t="s">
        <v>52</v>
      </c>
      <c r="D10" s="1">
        <v>1061</v>
      </c>
      <c r="E10" s="5">
        <v>54.775425916365514</v>
      </c>
    </row>
    <row r="11" spans="1:9" x14ac:dyDescent="0.25">
      <c r="A11" t="s">
        <v>155</v>
      </c>
      <c r="B11" s="1">
        <v>1209</v>
      </c>
      <c r="C11" s="5">
        <v>65.635179153094469</v>
      </c>
      <c r="D11" s="1">
        <v>1329</v>
      </c>
      <c r="E11" s="5">
        <v>68.611254517294782</v>
      </c>
    </row>
    <row r="12" spans="1:9" x14ac:dyDescent="0.25">
      <c r="A12" t="s">
        <v>156</v>
      </c>
      <c r="B12">
        <v>731</v>
      </c>
      <c r="C12" s="5">
        <v>39.685124864277959</v>
      </c>
      <c r="D12">
        <v>873</v>
      </c>
      <c r="E12" s="5">
        <v>45.069695405265875</v>
      </c>
    </row>
    <row r="13" spans="1:9" s="10" customFormat="1" x14ac:dyDescent="0.25">
      <c r="A13" s="17" t="s">
        <v>2</v>
      </c>
      <c r="B13" s="18">
        <v>1842</v>
      </c>
      <c r="C13" s="22">
        <v>100</v>
      </c>
      <c r="D13" s="18">
        <v>1937</v>
      </c>
      <c r="E13" s="22">
        <v>100</v>
      </c>
    </row>
    <row r="14" spans="1:9" x14ac:dyDescent="0.25">
      <c r="A14" t="s">
        <v>684</v>
      </c>
    </row>
    <row r="26" spans="12:12" x14ac:dyDescent="0.25">
      <c r="L26" s="29">
        <f>100/3891</f>
        <v>2.5700334104343355E-2</v>
      </c>
    </row>
  </sheetData>
  <mergeCells count="3">
    <mergeCell ref="B2:C2"/>
    <mergeCell ref="D2:E2"/>
    <mergeCell ref="A2:A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8"/>
  <sheetViews>
    <sheetView workbookViewId="0"/>
  </sheetViews>
  <sheetFormatPr defaultRowHeight="15" x14ac:dyDescent="0.25"/>
  <cols>
    <col min="1" max="1" width="39" customWidth="1"/>
    <col min="2" max="7" width="10.7109375" customWidth="1"/>
  </cols>
  <sheetData>
    <row r="1" spans="1:7" s="10" customFormat="1" x14ac:dyDescent="0.25">
      <c r="A1" s="10" t="s">
        <v>625</v>
      </c>
    </row>
    <row r="2" spans="1:7" x14ac:dyDescent="0.25">
      <c r="A2" s="109"/>
      <c r="B2" s="153">
        <v>2016</v>
      </c>
      <c r="C2" s="153"/>
      <c r="D2" s="153"/>
      <c r="E2" s="153">
        <v>2021</v>
      </c>
      <c r="F2" s="153"/>
      <c r="G2" s="153"/>
    </row>
    <row r="3" spans="1:7" x14ac:dyDescent="0.25">
      <c r="A3" s="108"/>
      <c r="B3" s="110" t="s">
        <v>0</v>
      </c>
      <c r="C3" s="110" t="s">
        <v>1</v>
      </c>
      <c r="D3" s="110" t="s">
        <v>2</v>
      </c>
      <c r="E3" s="110" t="s">
        <v>0</v>
      </c>
      <c r="F3" s="110" t="s">
        <v>1</v>
      </c>
      <c r="G3" s="110" t="s">
        <v>2</v>
      </c>
    </row>
    <row r="4" spans="1:7" x14ac:dyDescent="0.25">
      <c r="A4" s="99" t="s">
        <v>7</v>
      </c>
      <c r="B4" s="100">
        <v>4245</v>
      </c>
      <c r="C4" s="101">
        <v>557</v>
      </c>
      <c r="D4" s="102">
        <v>4802</v>
      </c>
      <c r="E4" s="100">
        <v>4139</v>
      </c>
      <c r="F4" s="101">
        <v>338</v>
      </c>
      <c r="G4" s="102">
        <v>4477</v>
      </c>
    </row>
    <row r="5" spans="1:7" x14ac:dyDescent="0.25">
      <c r="A5" s="103" t="s">
        <v>8</v>
      </c>
      <c r="B5" s="104">
        <v>123</v>
      </c>
      <c r="C5" s="104">
        <v>145</v>
      </c>
      <c r="D5" s="105">
        <v>268</v>
      </c>
      <c r="E5" s="104">
        <v>21</v>
      </c>
      <c r="F5" s="104">
        <v>17</v>
      </c>
      <c r="G5" s="105">
        <v>38</v>
      </c>
    </row>
    <row r="6" spans="1:7" x14ac:dyDescent="0.25">
      <c r="A6" s="99" t="s">
        <v>3</v>
      </c>
      <c r="B6" s="100">
        <v>4122</v>
      </c>
      <c r="C6" s="101">
        <v>412</v>
      </c>
      <c r="D6" s="102">
        <v>4534</v>
      </c>
      <c r="E6" s="100">
        <v>4118</v>
      </c>
      <c r="F6" s="101">
        <v>321</v>
      </c>
      <c r="G6" s="102">
        <v>4439</v>
      </c>
    </row>
    <row r="7" spans="1:7" x14ac:dyDescent="0.25">
      <c r="A7" s="103" t="s">
        <v>4</v>
      </c>
      <c r="B7" s="106">
        <v>4037</v>
      </c>
      <c r="C7" s="104">
        <v>312</v>
      </c>
      <c r="D7" s="107">
        <v>4349</v>
      </c>
      <c r="E7" s="106">
        <v>4055</v>
      </c>
      <c r="F7" s="104">
        <v>321</v>
      </c>
      <c r="G7" s="107">
        <v>4376</v>
      </c>
    </row>
    <row r="8" spans="1:7" x14ac:dyDescent="0.25">
      <c r="A8" s="111" t="s">
        <v>5</v>
      </c>
      <c r="B8" s="112">
        <v>85</v>
      </c>
      <c r="C8" s="112">
        <v>100</v>
      </c>
      <c r="D8" s="113">
        <v>185</v>
      </c>
      <c r="E8" s="112">
        <v>63</v>
      </c>
      <c r="F8" s="112" t="s">
        <v>6</v>
      </c>
      <c r="G8" s="113">
        <v>63</v>
      </c>
    </row>
  </sheetData>
  <mergeCells count="2">
    <mergeCell ref="B2:D2"/>
    <mergeCell ref="E2:G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9"/>
  <sheetViews>
    <sheetView workbookViewId="0">
      <selection activeCell="C3" sqref="C3:F3"/>
    </sheetView>
  </sheetViews>
  <sheetFormatPr defaultRowHeight="15" x14ac:dyDescent="0.25"/>
  <cols>
    <col min="1" max="1" width="35.85546875" customWidth="1"/>
    <col min="2" max="2" width="10.140625" customWidth="1"/>
    <col min="3" max="6" width="13.28515625" customWidth="1"/>
  </cols>
  <sheetData>
    <row r="1" spans="1:6" x14ac:dyDescent="0.25">
      <c r="A1" s="10" t="s">
        <v>531</v>
      </c>
    </row>
    <row r="2" spans="1:6" x14ac:dyDescent="0.25">
      <c r="A2" s="23"/>
      <c r="B2" s="23"/>
      <c r="C2" s="163">
        <v>2016</v>
      </c>
      <c r="D2" s="163"/>
      <c r="E2" s="163">
        <v>2021</v>
      </c>
      <c r="F2" s="163"/>
    </row>
    <row r="3" spans="1:6" x14ac:dyDescent="0.25">
      <c r="A3" s="17"/>
      <c r="B3" s="17"/>
      <c r="C3" s="93" t="s">
        <v>44</v>
      </c>
      <c r="D3" s="93" t="s">
        <v>108</v>
      </c>
      <c r="E3" s="93" t="s">
        <v>44</v>
      </c>
      <c r="F3" s="93" t="s">
        <v>108</v>
      </c>
    </row>
    <row r="4" spans="1:6" x14ac:dyDescent="0.25">
      <c r="A4" t="s">
        <v>157</v>
      </c>
      <c r="B4" t="s">
        <v>158</v>
      </c>
      <c r="C4" s="1">
        <v>1821</v>
      </c>
      <c r="D4" s="5">
        <v>98.859934853420199</v>
      </c>
      <c r="E4" s="1">
        <v>1935</v>
      </c>
      <c r="F4" s="5">
        <v>99.896747547754259</v>
      </c>
    </row>
    <row r="5" spans="1:6" x14ac:dyDescent="0.25">
      <c r="B5" t="s">
        <v>1</v>
      </c>
      <c r="C5">
        <v>21</v>
      </c>
      <c r="D5" s="5">
        <v>1.1400651465798046</v>
      </c>
      <c r="E5">
        <v>2</v>
      </c>
      <c r="F5" s="5">
        <v>0.10325245224574084</v>
      </c>
    </row>
    <row r="6" spans="1:6" x14ac:dyDescent="0.25">
      <c r="A6" t="s">
        <v>159</v>
      </c>
      <c r="B6" t="s">
        <v>158</v>
      </c>
      <c r="C6" s="1">
        <v>1180</v>
      </c>
      <c r="D6" s="5">
        <v>64.06080347448426</v>
      </c>
      <c r="E6" s="1">
        <v>1417</v>
      </c>
      <c r="F6" s="5">
        <v>73.154362416107389</v>
      </c>
    </row>
    <row r="7" spans="1:6" x14ac:dyDescent="0.25">
      <c r="B7" t="s">
        <v>160</v>
      </c>
      <c r="C7">
        <v>256</v>
      </c>
      <c r="D7" s="5">
        <v>13.897937024972856</v>
      </c>
      <c r="E7">
        <v>207</v>
      </c>
      <c r="F7" s="5">
        <v>10.686628807434177</v>
      </c>
    </row>
    <row r="8" spans="1:6" x14ac:dyDescent="0.25">
      <c r="B8" t="s">
        <v>161</v>
      </c>
      <c r="C8">
        <v>395</v>
      </c>
      <c r="D8" s="5">
        <v>21.444082519001086</v>
      </c>
      <c r="E8">
        <v>296</v>
      </c>
      <c r="F8" s="5">
        <v>15.281362932369644</v>
      </c>
    </row>
    <row r="9" spans="1:6" x14ac:dyDescent="0.25">
      <c r="B9" t="s">
        <v>1</v>
      </c>
      <c r="C9">
        <v>11</v>
      </c>
      <c r="D9" s="5">
        <v>0.59717698154180243</v>
      </c>
      <c r="E9">
        <v>17</v>
      </c>
      <c r="F9" s="5">
        <v>0.87764584408879709</v>
      </c>
    </row>
    <row r="10" spans="1:6" x14ac:dyDescent="0.25">
      <c r="A10" t="s">
        <v>162</v>
      </c>
      <c r="B10" t="s">
        <v>158</v>
      </c>
      <c r="C10">
        <v>322</v>
      </c>
      <c r="D10" s="5">
        <v>17.480998914223669</v>
      </c>
      <c r="E10">
        <v>281</v>
      </c>
      <c r="F10" s="5">
        <v>14.506969540526587</v>
      </c>
    </row>
    <row r="11" spans="1:6" x14ac:dyDescent="0.25">
      <c r="B11" t="s">
        <v>160</v>
      </c>
      <c r="C11">
        <v>232</v>
      </c>
      <c r="D11" s="5">
        <v>12.595005428881651</v>
      </c>
      <c r="E11">
        <v>268</v>
      </c>
      <c r="F11" s="5">
        <v>13.835828600929272</v>
      </c>
    </row>
    <row r="12" spans="1:6" x14ac:dyDescent="0.25">
      <c r="B12" t="s">
        <v>161</v>
      </c>
      <c r="C12">
        <v>164</v>
      </c>
      <c r="D12" s="5">
        <v>8.903365906623236</v>
      </c>
      <c r="E12">
        <v>212</v>
      </c>
      <c r="F12" s="5">
        <v>10.944759938048529</v>
      </c>
    </row>
    <row r="13" spans="1:6" x14ac:dyDescent="0.25">
      <c r="B13" t="s">
        <v>1</v>
      </c>
      <c r="C13">
        <v>25</v>
      </c>
      <c r="D13" s="5">
        <v>1.3572204125950054</v>
      </c>
      <c r="E13">
        <v>16</v>
      </c>
      <c r="F13" s="5">
        <v>0.82601961796592671</v>
      </c>
    </row>
    <row r="14" spans="1:6" x14ac:dyDescent="0.25">
      <c r="B14" t="s">
        <v>163</v>
      </c>
      <c r="C14" s="1">
        <v>1099</v>
      </c>
      <c r="D14" s="5">
        <v>59.663409337676441</v>
      </c>
      <c r="E14" s="1">
        <v>1160</v>
      </c>
      <c r="F14" s="5">
        <v>59.886422302529688</v>
      </c>
    </row>
    <row r="15" spans="1:6" x14ac:dyDescent="0.25">
      <c r="A15" s="124" t="s">
        <v>2</v>
      </c>
      <c r="B15" s="124"/>
      <c r="C15" s="125">
        <v>1842</v>
      </c>
      <c r="D15" s="121">
        <v>100</v>
      </c>
      <c r="E15" s="125">
        <v>1937</v>
      </c>
      <c r="F15" s="121">
        <v>100</v>
      </c>
    </row>
    <row r="16" spans="1:6" x14ac:dyDescent="0.25">
      <c r="A16" t="s">
        <v>164</v>
      </c>
      <c r="B16" t="s">
        <v>158</v>
      </c>
      <c r="C16" s="1">
        <v>1502</v>
      </c>
      <c r="D16" s="5">
        <v>81.541802388707922</v>
      </c>
      <c r="E16" s="1">
        <v>1698</v>
      </c>
      <c r="F16" s="5">
        <v>87.661331956633973</v>
      </c>
    </row>
    <row r="17" spans="1:6" x14ac:dyDescent="0.25">
      <c r="B17" t="s">
        <v>160</v>
      </c>
      <c r="C17">
        <v>488</v>
      </c>
      <c r="D17" s="5">
        <v>26.492942453854507</v>
      </c>
      <c r="E17">
        <v>475</v>
      </c>
      <c r="F17" s="5">
        <v>24.522457408363447</v>
      </c>
    </row>
    <row r="18" spans="1:6" x14ac:dyDescent="0.25">
      <c r="B18" t="s">
        <v>161</v>
      </c>
      <c r="C18">
        <v>559</v>
      </c>
      <c r="D18" s="5">
        <v>30.347448425624322</v>
      </c>
      <c r="E18">
        <v>508</v>
      </c>
      <c r="F18" s="5">
        <v>26.226122870418173</v>
      </c>
    </row>
    <row r="19" spans="1:6" x14ac:dyDescent="0.25">
      <c r="A19" s="13"/>
      <c r="B19" s="13" t="s">
        <v>1</v>
      </c>
      <c r="C19" s="13">
        <v>36</v>
      </c>
      <c r="D19" s="32">
        <v>1.9543973941368078</v>
      </c>
      <c r="E19" s="13">
        <v>33</v>
      </c>
      <c r="F19" s="32">
        <v>1.7036654620547238</v>
      </c>
    </row>
  </sheetData>
  <mergeCells count="2">
    <mergeCell ref="C2:D2"/>
    <mergeCell ref="E2:F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5"/>
  <sheetViews>
    <sheetView workbookViewId="0">
      <selection activeCell="A15" sqref="A15"/>
    </sheetView>
  </sheetViews>
  <sheetFormatPr defaultRowHeight="15" x14ac:dyDescent="0.25"/>
  <cols>
    <col min="1" max="1" width="51.5703125" customWidth="1"/>
    <col min="2" max="5" width="13.85546875" customWidth="1"/>
  </cols>
  <sheetData>
    <row r="1" spans="1:5" s="10" customFormat="1" x14ac:dyDescent="0.25">
      <c r="A1" s="10" t="s">
        <v>532</v>
      </c>
    </row>
    <row r="2" spans="1:5" s="10" customFormat="1" x14ac:dyDescent="0.25">
      <c r="A2" s="23"/>
      <c r="B2" s="158">
        <v>2016</v>
      </c>
      <c r="C2" s="158"/>
      <c r="D2" s="158">
        <v>2021</v>
      </c>
      <c r="E2" s="158"/>
    </row>
    <row r="3" spans="1:5" s="10" customFormat="1" x14ac:dyDescent="0.25">
      <c r="A3" s="17"/>
      <c r="B3" s="93" t="s">
        <v>44</v>
      </c>
      <c r="C3" s="93" t="s">
        <v>624</v>
      </c>
      <c r="D3" s="93" t="s">
        <v>44</v>
      </c>
      <c r="E3" s="93" t="s">
        <v>624</v>
      </c>
    </row>
    <row r="4" spans="1:5" x14ac:dyDescent="0.25">
      <c r="A4" s="124" t="s">
        <v>2</v>
      </c>
      <c r="B4" s="125">
        <v>1842</v>
      </c>
      <c r="C4" s="121">
        <v>100</v>
      </c>
      <c r="D4" s="125">
        <v>1937</v>
      </c>
      <c r="E4" s="69">
        <v>100</v>
      </c>
    </row>
    <row r="5" spans="1:5" x14ac:dyDescent="0.25">
      <c r="A5" s="127" t="s">
        <v>165</v>
      </c>
      <c r="B5" s="125"/>
      <c r="C5" s="121"/>
      <c r="D5" s="125"/>
      <c r="E5" s="69"/>
    </row>
    <row r="6" spans="1:5" x14ac:dyDescent="0.25">
      <c r="A6" s="68" t="s">
        <v>166</v>
      </c>
      <c r="B6" s="126" t="s">
        <v>52</v>
      </c>
      <c r="C6" s="126" t="s">
        <v>52</v>
      </c>
      <c r="D6" s="68">
        <v>748</v>
      </c>
      <c r="E6" s="69">
        <v>38.616417139907071</v>
      </c>
    </row>
    <row r="7" spans="1:5" s="14" customFormat="1" x14ac:dyDescent="0.25">
      <c r="A7" s="128" t="s">
        <v>167</v>
      </c>
      <c r="B7" s="129" t="s">
        <v>52</v>
      </c>
      <c r="C7" s="129" t="s">
        <v>52</v>
      </c>
      <c r="D7" s="128">
        <v>689</v>
      </c>
      <c r="E7" s="98">
        <v>35.570469798657719</v>
      </c>
    </row>
    <row r="8" spans="1:5" s="14" customFormat="1" x14ac:dyDescent="0.25">
      <c r="A8" s="14" t="s">
        <v>168</v>
      </c>
      <c r="B8" s="40" t="s">
        <v>52</v>
      </c>
      <c r="C8" s="40" t="s">
        <v>52</v>
      </c>
      <c r="D8" s="14">
        <v>59</v>
      </c>
      <c r="E8" s="43">
        <v>3.0459473412493545</v>
      </c>
    </row>
    <row r="9" spans="1:5" x14ac:dyDescent="0.25">
      <c r="A9" t="s">
        <v>169</v>
      </c>
      <c r="B9" s="1">
        <v>1086</v>
      </c>
      <c r="C9" s="5">
        <v>58.957654723127035</v>
      </c>
      <c r="D9" s="1">
        <v>1210</v>
      </c>
      <c r="E9" s="5">
        <v>62.467733608673207</v>
      </c>
    </row>
    <row r="10" spans="1:5" x14ac:dyDescent="0.25">
      <c r="A10" t="s">
        <v>170</v>
      </c>
      <c r="B10">
        <v>498</v>
      </c>
      <c r="C10" s="5">
        <v>27.035830618892508</v>
      </c>
      <c r="D10">
        <v>440</v>
      </c>
      <c r="E10" s="5">
        <v>22.715539494062984</v>
      </c>
    </row>
    <row r="11" spans="1:5" x14ac:dyDescent="0.25">
      <c r="A11" t="s">
        <v>171</v>
      </c>
      <c r="B11">
        <v>169</v>
      </c>
      <c r="C11" s="5">
        <v>9.1748099891422363</v>
      </c>
      <c r="D11">
        <v>180</v>
      </c>
      <c r="E11" s="5">
        <v>9.2927207021166751</v>
      </c>
    </row>
    <row r="12" spans="1:5" x14ac:dyDescent="0.25">
      <c r="A12" t="s">
        <v>172</v>
      </c>
      <c r="B12">
        <v>22</v>
      </c>
      <c r="C12" s="5">
        <v>1.1943539630836049</v>
      </c>
      <c r="D12">
        <v>22</v>
      </c>
      <c r="E12" s="5">
        <v>1.1357769747031492</v>
      </c>
    </row>
    <row r="13" spans="1:5" x14ac:dyDescent="0.25">
      <c r="A13" t="s">
        <v>173</v>
      </c>
      <c r="B13">
        <v>186</v>
      </c>
      <c r="C13" s="5">
        <v>10.09771986970684</v>
      </c>
      <c r="D13">
        <v>233</v>
      </c>
      <c r="E13" s="5">
        <v>12.028910686628807</v>
      </c>
    </row>
    <row r="14" spans="1:5" x14ac:dyDescent="0.25">
      <c r="A14" s="13" t="s">
        <v>174</v>
      </c>
      <c r="B14" s="13">
        <v>152</v>
      </c>
      <c r="C14" s="32">
        <v>8.2519001085776331</v>
      </c>
      <c r="D14" s="13">
        <v>249</v>
      </c>
      <c r="E14" s="32">
        <v>12.854930304594735</v>
      </c>
    </row>
    <row r="15" spans="1:5" x14ac:dyDescent="0.25">
      <c r="A15" t="s">
        <v>683</v>
      </c>
    </row>
  </sheetData>
  <mergeCells count="2">
    <mergeCell ref="B2:C2"/>
    <mergeCell ref="D2:E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
  <sheetViews>
    <sheetView workbookViewId="0"/>
  </sheetViews>
  <sheetFormatPr defaultRowHeight="15" x14ac:dyDescent="0.25"/>
  <cols>
    <col min="1" max="1" width="42.42578125" customWidth="1"/>
    <col min="2" max="5" width="16.42578125" customWidth="1"/>
  </cols>
  <sheetData>
    <row r="1" spans="1:5" x14ac:dyDescent="0.25">
      <c r="A1" s="10" t="s">
        <v>533</v>
      </c>
    </row>
    <row r="2" spans="1:5" x14ac:dyDescent="0.25">
      <c r="A2" s="160" t="s">
        <v>175</v>
      </c>
      <c r="B2" s="163">
        <v>2016</v>
      </c>
      <c r="C2" s="163"/>
      <c r="D2" s="163">
        <v>2021</v>
      </c>
      <c r="E2" s="163"/>
    </row>
    <row r="3" spans="1:5" x14ac:dyDescent="0.25">
      <c r="A3" s="161"/>
      <c r="B3" s="21" t="s">
        <v>44</v>
      </c>
      <c r="C3" s="21" t="s">
        <v>108</v>
      </c>
      <c r="D3" s="21" t="s">
        <v>44</v>
      </c>
      <c r="E3" s="21" t="s">
        <v>108</v>
      </c>
    </row>
    <row r="4" spans="1:5" x14ac:dyDescent="0.25">
      <c r="A4" t="s">
        <v>176</v>
      </c>
      <c r="B4" s="1">
        <v>1720</v>
      </c>
      <c r="C4" s="5">
        <v>93.376764386536379</v>
      </c>
      <c r="D4" s="1">
        <v>1740</v>
      </c>
      <c r="E4" s="5">
        <v>89.829633453794528</v>
      </c>
    </row>
    <row r="5" spans="1:5" x14ac:dyDescent="0.25">
      <c r="A5" t="s">
        <v>177</v>
      </c>
      <c r="B5">
        <v>713</v>
      </c>
      <c r="C5" s="5">
        <v>38.707926167209557</v>
      </c>
      <c r="D5" s="1">
        <v>1428</v>
      </c>
      <c r="E5" s="5">
        <v>73.722250903458956</v>
      </c>
    </row>
    <row r="6" spans="1:5" x14ac:dyDescent="0.25">
      <c r="A6" t="s">
        <v>178</v>
      </c>
      <c r="B6" s="1">
        <v>1067</v>
      </c>
      <c r="C6" s="5">
        <v>57.926167209554833</v>
      </c>
      <c r="D6" s="1">
        <v>1279</v>
      </c>
      <c r="E6" s="5">
        <v>66.029943211151263</v>
      </c>
    </row>
    <row r="7" spans="1:5" x14ac:dyDescent="0.25">
      <c r="A7" t="s">
        <v>179</v>
      </c>
      <c r="B7" s="1">
        <v>1066</v>
      </c>
      <c r="C7" s="5">
        <v>57.871878393051034</v>
      </c>
      <c r="D7" s="1">
        <v>1125</v>
      </c>
      <c r="E7" s="5">
        <v>58.079504388229218</v>
      </c>
    </row>
    <row r="8" spans="1:5" x14ac:dyDescent="0.25">
      <c r="A8" s="17" t="s">
        <v>2</v>
      </c>
      <c r="B8" s="18">
        <v>1842</v>
      </c>
      <c r="C8" s="22">
        <v>100</v>
      </c>
      <c r="D8" s="18">
        <v>1937</v>
      </c>
      <c r="E8" s="22">
        <v>100</v>
      </c>
    </row>
  </sheetData>
  <mergeCells count="3">
    <mergeCell ref="A2:A3"/>
    <mergeCell ref="B2:C2"/>
    <mergeCell ref="D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
  <sheetViews>
    <sheetView workbookViewId="0">
      <selection activeCell="E4" sqref="E4"/>
    </sheetView>
  </sheetViews>
  <sheetFormatPr defaultRowHeight="15" x14ac:dyDescent="0.25"/>
  <cols>
    <col min="1" max="1" width="40.5703125" bestFit="1" customWidth="1"/>
    <col min="2" max="5" width="13" customWidth="1"/>
  </cols>
  <sheetData>
    <row r="1" spans="1:5" x14ac:dyDescent="0.25">
      <c r="A1" s="10" t="s">
        <v>534</v>
      </c>
    </row>
    <row r="2" spans="1:5" x14ac:dyDescent="0.25">
      <c r="A2" s="160" t="s">
        <v>175</v>
      </c>
      <c r="B2" s="158">
        <v>2016</v>
      </c>
      <c r="C2" s="158"/>
      <c r="D2" s="158">
        <v>2021</v>
      </c>
      <c r="E2" s="158"/>
    </row>
    <row r="3" spans="1:5" x14ac:dyDescent="0.25">
      <c r="A3" s="161"/>
      <c r="B3" s="46" t="s">
        <v>44</v>
      </c>
      <c r="C3" s="46" t="s">
        <v>108</v>
      </c>
      <c r="D3" s="46" t="s">
        <v>44</v>
      </c>
      <c r="E3" s="46" t="s">
        <v>108</v>
      </c>
    </row>
    <row r="4" spans="1:5" x14ac:dyDescent="0.25">
      <c r="A4" t="s">
        <v>180</v>
      </c>
      <c r="B4" s="1">
        <v>1365</v>
      </c>
      <c r="C4" s="5">
        <v>74.104234527687296</v>
      </c>
      <c r="D4" s="1">
        <v>1380</v>
      </c>
      <c r="E4" s="5">
        <v>71.244192049561178</v>
      </c>
    </row>
    <row r="5" spans="1:5" x14ac:dyDescent="0.25">
      <c r="A5" t="s">
        <v>181</v>
      </c>
      <c r="B5">
        <v>169</v>
      </c>
      <c r="C5" s="5">
        <v>9.1748099891422363</v>
      </c>
      <c r="D5">
        <v>199</v>
      </c>
      <c r="E5" s="5">
        <v>10.273618998451214</v>
      </c>
    </row>
    <row r="6" spans="1:5" x14ac:dyDescent="0.25">
      <c r="A6" t="s">
        <v>182</v>
      </c>
      <c r="B6">
        <v>59</v>
      </c>
      <c r="C6" s="5">
        <v>3.2030401737242129</v>
      </c>
      <c r="D6">
        <v>58</v>
      </c>
      <c r="E6" s="5">
        <v>2.9943211151264841</v>
      </c>
    </row>
    <row r="7" spans="1:5" x14ac:dyDescent="0.25">
      <c r="A7" t="s">
        <v>183</v>
      </c>
      <c r="B7">
        <v>5</v>
      </c>
      <c r="C7" s="5">
        <v>0.2714440825190011</v>
      </c>
      <c r="D7">
        <v>15</v>
      </c>
      <c r="E7" s="5">
        <v>0.77439339184305622</v>
      </c>
    </row>
    <row r="8" spans="1:5" x14ac:dyDescent="0.25">
      <c r="A8" s="17" t="s">
        <v>2</v>
      </c>
      <c r="B8" s="18">
        <v>1842</v>
      </c>
      <c r="C8" s="22">
        <v>100</v>
      </c>
      <c r="D8" s="18">
        <v>1937</v>
      </c>
      <c r="E8" s="22">
        <v>100</v>
      </c>
    </row>
  </sheetData>
  <mergeCells count="3">
    <mergeCell ref="B2:C2"/>
    <mergeCell ref="D2:E2"/>
    <mergeCell ref="A2:A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7"/>
  <sheetViews>
    <sheetView workbookViewId="0">
      <selection activeCell="A17" sqref="A17"/>
    </sheetView>
  </sheetViews>
  <sheetFormatPr defaultRowHeight="15" x14ac:dyDescent="0.25"/>
  <cols>
    <col min="1" max="1" width="44.85546875" customWidth="1"/>
    <col min="2" max="5" width="11.7109375" customWidth="1"/>
  </cols>
  <sheetData>
    <row r="1" spans="1:7" s="10" customFormat="1" x14ac:dyDescent="0.25">
      <c r="A1" s="10" t="s">
        <v>535</v>
      </c>
    </row>
    <row r="2" spans="1:7" s="10" customFormat="1" x14ac:dyDescent="0.25">
      <c r="A2" s="156" t="s">
        <v>184</v>
      </c>
      <c r="B2" s="158">
        <v>2016</v>
      </c>
      <c r="C2" s="158"/>
      <c r="D2" s="158">
        <v>2021</v>
      </c>
      <c r="E2" s="158"/>
    </row>
    <row r="3" spans="1:7" s="10" customFormat="1" x14ac:dyDescent="0.25">
      <c r="A3" s="157"/>
      <c r="B3" s="46" t="s">
        <v>44</v>
      </c>
      <c r="C3" s="46" t="s">
        <v>108</v>
      </c>
      <c r="D3" s="46" t="s">
        <v>44</v>
      </c>
      <c r="E3" s="46" t="s">
        <v>108</v>
      </c>
    </row>
    <row r="4" spans="1:7" x14ac:dyDescent="0.25">
      <c r="A4" t="s">
        <v>185</v>
      </c>
      <c r="B4" s="6">
        <v>1601</v>
      </c>
      <c r="C4" s="8">
        <v>86.916395222584143</v>
      </c>
      <c r="D4" s="6">
        <v>1783</v>
      </c>
      <c r="E4" s="8">
        <v>92.049561177077962</v>
      </c>
      <c r="F4" s="5"/>
      <c r="G4" s="5"/>
    </row>
    <row r="5" spans="1:7" x14ac:dyDescent="0.25">
      <c r="A5" t="s">
        <v>186</v>
      </c>
      <c r="B5" s="6">
        <v>1621</v>
      </c>
      <c r="C5" s="8">
        <v>88.002171552660158</v>
      </c>
      <c r="D5" s="6">
        <v>1767</v>
      </c>
      <c r="E5" s="8">
        <v>91.223541559112036</v>
      </c>
      <c r="F5" s="5"/>
      <c r="G5" s="5"/>
    </row>
    <row r="6" spans="1:7" x14ac:dyDescent="0.25">
      <c r="A6" t="s">
        <v>187</v>
      </c>
      <c r="B6" s="6">
        <v>1603</v>
      </c>
      <c r="C6" s="8">
        <v>87.024972855591741</v>
      </c>
      <c r="D6" s="6">
        <v>1746</v>
      </c>
      <c r="E6" s="8">
        <v>90.139390810531751</v>
      </c>
      <c r="F6" s="5"/>
      <c r="G6" s="5"/>
    </row>
    <row r="7" spans="1:7" x14ac:dyDescent="0.25">
      <c r="A7" t="s">
        <v>188</v>
      </c>
      <c r="B7" s="6">
        <v>1627</v>
      </c>
      <c r="C7" s="8">
        <v>88.327904451682954</v>
      </c>
      <c r="D7" s="6">
        <v>1639</v>
      </c>
      <c r="E7" s="8">
        <v>84.615384615384613</v>
      </c>
      <c r="F7" s="5"/>
      <c r="G7" s="5"/>
    </row>
    <row r="8" spans="1:7" x14ac:dyDescent="0.25">
      <c r="A8" t="s">
        <v>189</v>
      </c>
      <c r="B8" s="6">
        <v>1189</v>
      </c>
      <c r="C8" s="8">
        <v>64.549402823018454</v>
      </c>
      <c r="D8" s="6">
        <v>1298</v>
      </c>
      <c r="E8" s="8">
        <v>67.010841507485807</v>
      </c>
      <c r="F8" s="5"/>
      <c r="G8" s="5"/>
    </row>
    <row r="9" spans="1:7" x14ac:dyDescent="0.25">
      <c r="A9" t="s">
        <v>190</v>
      </c>
      <c r="B9" s="6">
        <v>1418</v>
      </c>
      <c r="C9" s="8">
        <v>76.981541802388705</v>
      </c>
      <c r="D9" s="6">
        <v>1221</v>
      </c>
      <c r="E9" s="8">
        <v>63.035622096024781</v>
      </c>
      <c r="F9" s="5"/>
      <c r="G9" s="5"/>
    </row>
    <row r="10" spans="1:7" x14ac:dyDescent="0.25">
      <c r="A10" t="s">
        <v>191</v>
      </c>
      <c r="B10" s="3">
        <v>666</v>
      </c>
      <c r="C10" s="8">
        <v>36.156351791530945</v>
      </c>
      <c r="D10" s="3">
        <v>886</v>
      </c>
      <c r="E10" s="8">
        <v>45.74083634486319</v>
      </c>
      <c r="F10" s="5"/>
      <c r="G10" s="5"/>
    </row>
    <row r="11" spans="1:7" x14ac:dyDescent="0.25">
      <c r="A11" t="s">
        <v>192</v>
      </c>
      <c r="B11" s="3">
        <v>378</v>
      </c>
      <c r="C11" s="8">
        <v>20.521172638436482</v>
      </c>
      <c r="D11" s="3">
        <v>356</v>
      </c>
      <c r="E11" s="8">
        <v>18.378936499741869</v>
      </c>
      <c r="F11" s="5"/>
      <c r="G11" s="5"/>
    </row>
    <row r="12" spans="1:7" x14ac:dyDescent="0.25">
      <c r="A12" t="s">
        <v>193</v>
      </c>
      <c r="B12" s="3" t="s">
        <v>52</v>
      </c>
      <c r="C12" s="8" t="s">
        <v>52</v>
      </c>
      <c r="D12" s="3">
        <v>347</v>
      </c>
      <c r="E12" s="8">
        <v>17.914300464636035</v>
      </c>
      <c r="F12" s="5"/>
      <c r="G12" s="5"/>
    </row>
    <row r="13" spans="1:7" x14ac:dyDescent="0.25">
      <c r="A13" t="s">
        <v>194</v>
      </c>
      <c r="B13" s="3">
        <v>304</v>
      </c>
      <c r="C13" s="8">
        <v>16.503800217155266</v>
      </c>
      <c r="D13" s="3">
        <v>314</v>
      </c>
      <c r="E13" s="8">
        <v>16.210635002581313</v>
      </c>
      <c r="F13" s="5"/>
      <c r="G13" s="5"/>
    </row>
    <row r="14" spans="1:7" x14ac:dyDescent="0.25">
      <c r="A14" t="s">
        <v>195</v>
      </c>
      <c r="B14" s="3" t="s">
        <v>52</v>
      </c>
      <c r="C14" s="8" t="s">
        <v>52</v>
      </c>
      <c r="D14" s="3">
        <v>150</v>
      </c>
      <c r="E14" s="8">
        <v>7.7439339184305629</v>
      </c>
      <c r="F14" s="5"/>
      <c r="G14" s="5"/>
    </row>
    <row r="15" spans="1:7" x14ac:dyDescent="0.25">
      <c r="A15" t="s">
        <v>196</v>
      </c>
      <c r="B15" s="3">
        <v>113</v>
      </c>
      <c r="C15" s="8">
        <v>6.1346362649294246</v>
      </c>
      <c r="D15" s="3">
        <v>131</v>
      </c>
      <c r="E15" s="8">
        <v>6.7630356220960248</v>
      </c>
      <c r="F15" s="5"/>
      <c r="G15" s="5"/>
    </row>
    <row r="16" spans="1:7" x14ac:dyDescent="0.25">
      <c r="A16" s="17" t="s">
        <v>2</v>
      </c>
      <c r="B16" s="48">
        <v>1842</v>
      </c>
      <c r="C16" s="49">
        <v>100</v>
      </c>
      <c r="D16" s="48">
        <v>1937</v>
      </c>
      <c r="E16" s="49">
        <v>100</v>
      </c>
      <c r="F16" s="5"/>
      <c r="G16" s="5"/>
    </row>
    <row r="17" spans="1:1" x14ac:dyDescent="0.25">
      <c r="A17" t="s">
        <v>685</v>
      </c>
    </row>
  </sheetData>
  <mergeCells count="3">
    <mergeCell ref="B2:C2"/>
    <mergeCell ref="D2:E2"/>
    <mergeCell ref="A2:A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workbookViewId="0"/>
  </sheetViews>
  <sheetFormatPr defaultRowHeight="15" x14ac:dyDescent="0.25"/>
  <cols>
    <col min="1" max="1" width="33.42578125" customWidth="1"/>
    <col min="9" max="9" width="9.5703125" bestFit="1" customWidth="1"/>
  </cols>
  <sheetData>
    <row r="1" spans="1:9" x14ac:dyDescent="0.25">
      <c r="A1" s="10" t="s">
        <v>536</v>
      </c>
      <c r="B1" s="10"/>
      <c r="C1" s="10"/>
      <c r="D1" s="10"/>
      <c r="E1" s="10"/>
    </row>
    <row r="2" spans="1:9" x14ac:dyDescent="0.25">
      <c r="A2" s="23"/>
      <c r="B2" s="158">
        <v>2016</v>
      </c>
      <c r="C2" s="158"/>
      <c r="D2" s="158">
        <v>2021</v>
      </c>
      <c r="E2" s="158"/>
    </row>
    <row r="3" spans="1:9" x14ac:dyDescent="0.25">
      <c r="A3" s="17"/>
      <c r="B3" s="46" t="s">
        <v>44</v>
      </c>
      <c r="C3" s="46" t="s">
        <v>108</v>
      </c>
      <c r="D3" s="46" t="s">
        <v>44</v>
      </c>
      <c r="E3" s="46" t="s">
        <v>108</v>
      </c>
    </row>
    <row r="4" spans="1:9" x14ac:dyDescent="0.25">
      <c r="A4" s="10" t="s">
        <v>197</v>
      </c>
    </row>
    <row r="5" spans="1:9" x14ac:dyDescent="0.25">
      <c r="A5" t="s">
        <v>198</v>
      </c>
      <c r="B5">
        <v>481</v>
      </c>
      <c r="C5" s="5">
        <v>83.074265975820381</v>
      </c>
      <c r="D5">
        <v>694</v>
      </c>
      <c r="E5" s="5">
        <v>86.425902864259029</v>
      </c>
      <c r="G5" s="5"/>
      <c r="I5" s="5"/>
    </row>
    <row r="6" spans="1:9" x14ac:dyDescent="0.25">
      <c r="A6" t="s">
        <v>199</v>
      </c>
      <c r="B6">
        <v>37</v>
      </c>
      <c r="C6" s="5">
        <v>6.390328151986183</v>
      </c>
      <c r="D6">
        <v>70</v>
      </c>
      <c r="E6" s="5">
        <v>8.7173100871731002</v>
      </c>
      <c r="G6" s="5"/>
      <c r="I6" s="5"/>
    </row>
    <row r="7" spans="1:9" x14ac:dyDescent="0.25">
      <c r="A7" t="s">
        <v>200</v>
      </c>
      <c r="B7">
        <v>11</v>
      </c>
      <c r="C7" s="5">
        <v>1.8998272884283247</v>
      </c>
      <c r="D7">
        <v>29</v>
      </c>
      <c r="E7" s="5">
        <v>3.6114570361145701</v>
      </c>
      <c r="G7" s="5"/>
      <c r="I7" s="5"/>
    </row>
    <row r="8" spans="1:9" x14ac:dyDescent="0.25">
      <c r="A8" t="s">
        <v>201</v>
      </c>
      <c r="B8">
        <v>50</v>
      </c>
      <c r="C8" s="5">
        <v>8.6355785837651116</v>
      </c>
      <c r="D8">
        <v>10</v>
      </c>
      <c r="E8" s="5">
        <v>1.2453300124533002</v>
      </c>
      <c r="G8" s="5"/>
      <c r="I8" s="5"/>
    </row>
    <row r="9" spans="1:9" x14ac:dyDescent="0.25">
      <c r="A9" s="10" t="s">
        <v>202</v>
      </c>
      <c r="C9" s="5"/>
      <c r="E9" s="5"/>
      <c r="G9" s="5"/>
      <c r="I9" s="5"/>
    </row>
    <row r="10" spans="1:9" x14ac:dyDescent="0.25">
      <c r="A10" t="s">
        <v>203</v>
      </c>
      <c r="B10">
        <v>114</v>
      </c>
      <c r="C10" s="5">
        <v>19.689119170984455</v>
      </c>
      <c r="D10">
        <v>138</v>
      </c>
      <c r="E10" s="5">
        <v>17.185554171855543</v>
      </c>
      <c r="G10" s="5"/>
      <c r="I10" s="5"/>
    </row>
    <row r="11" spans="1:9" x14ac:dyDescent="0.25">
      <c r="A11" t="s">
        <v>204</v>
      </c>
      <c r="B11">
        <v>284</v>
      </c>
      <c r="C11" s="5">
        <v>49.050086355785837</v>
      </c>
      <c r="D11">
        <v>277</v>
      </c>
      <c r="E11" s="5">
        <v>34.495641344956411</v>
      </c>
      <c r="G11" s="5"/>
      <c r="I11" s="5"/>
    </row>
    <row r="12" spans="1:9" x14ac:dyDescent="0.25">
      <c r="A12" t="s">
        <v>205</v>
      </c>
      <c r="B12">
        <v>82</v>
      </c>
      <c r="C12" s="5">
        <v>14.162348877374784</v>
      </c>
      <c r="D12">
        <v>73</v>
      </c>
      <c r="E12" s="5">
        <v>9.0909090909090917</v>
      </c>
      <c r="G12" s="5"/>
      <c r="I12" s="5"/>
    </row>
    <row r="13" spans="1:9" x14ac:dyDescent="0.25">
      <c r="A13" t="s">
        <v>206</v>
      </c>
      <c r="B13">
        <v>43</v>
      </c>
      <c r="C13" s="5">
        <v>7.4265975820379966</v>
      </c>
      <c r="D13">
        <v>35</v>
      </c>
      <c r="E13" s="5">
        <v>4.3586550435865501</v>
      </c>
      <c r="G13" s="5"/>
      <c r="I13" s="5"/>
    </row>
    <row r="14" spans="1:9" x14ac:dyDescent="0.25">
      <c r="A14" t="s">
        <v>201</v>
      </c>
      <c r="B14">
        <v>56</v>
      </c>
      <c r="C14" s="5">
        <v>9.6718480138169252</v>
      </c>
      <c r="D14">
        <v>280</v>
      </c>
      <c r="E14" s="5">
        <v>34.869240348692401</v>
      </c>
      <c r="G14" s="5"/>
      <c r="I14" s="5"/>
    </row>
    <row r="15" spans="1:9" x14ac:dyDescent="0.25">
      <c r="A15" s="17" t="s">
        <v>2</v>
      </c>
      <c r="B15" s="17">
        <v>579</v>
      </c>
      <c r="C15" s="22">
        <v>100</v>
      </c>
      <c r="D15" s="17">
        <v>803</v>
      </c>
      <c r="E15" s="22">
        <v>100</v>
      </c>
      <c r="G15" s="5"/>
      <c r="I15" s="5"/>
    </row>
  </sheetData>
  <mergeCells count="2">
    <mergeCell ref="B2:C2"/>
    <mergeCell ref="D2:E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42"/>
  <sheetViews>
    <sheetView workbookViewId="0"/>
  </sheetViews>
  <sheetFormatPr defaultRowHeight="15" x14ac:dyDescent="0.25"/>
  <cols>
    <col min="1" max="1" width="35.42578125" customWidth="1"/>
    <col min="2" max="3" width="18.5703125" customWidth="1"/>
  </cols>
  <sheetData>
    <row r="1" spans="1:3" x14ac:dyDescent="0.25">
      <c r="A1" s="10" t="s">
        <v>538</v>
      </c>
    </row>
    <row r="2" spans="1:3" s="16" customFormat="1" ht="45" x14ac:dyDescent="0.25">
      <c r="A2" s="50" t="s">
        <v>207</v>
      </c>
      <c r="B2" s="30" t="s">
        <v>208</v>
      </c>
      <c r="C2" s="30" t="s">
        <v>209</v>
      </c>
    </row>
    <row r="3" spans="1:3" x14ac:dyDescent="0.25">
      <c r="A3" s="10" t="s">
        <v>210</v>
      </c>
      <c r="B3" s="28">
        <v>1951</v>
      </c>
      <c r="C3" s="28">
        <v>4414</v>
      </c>
    </row>
    <row r="4" spans="1:3" s="10" customFormat="1" x14ac:dyDescent="0.25">
      <c r="A4" s="10" t="s">
        <v>211</v>
      </c>
      <c r="B4" s="10">
        <v>293</v>
      </c>
      <c r="C4" s="10">
        <v>618</v>
      </c>
    </row>
    <row r="5" spans="1:3" x14ac:dyDescent="0.25">
      <c r="A5" t="s">
        <v>212</v>
      </c>
      <c r="B5">
        <v>101</v>
      </c>
      <c r="C5">
        <v>196</v>
      </c>
    </row>
    <row r="6" spans="1:3" x14ac:dyDescent="0.25">
      <c r="A6" t="s">
        <v>213</v>
      </c>
      <c r="B6">
        <v>101</v>
      </c>
      <c r="C6">
        <v>224</v>
      </c>
    </row>
    <row r="7" spans="1:3" x14ac:dyDescent="0.25">
      <c r="A7" t="s">
        <v>214</v>
      </c>
      <c r="B7">
        <v>69</v>
      </c>
      <c r="C7">
        <v>152</v>
      </c>
    </row>
    <row r="8" spans="1:3" x14ac:dyDescent="0.25">
      <c r="A8" t="s">
        <v>215</v>
      </c>
      <c r="B8">
        <v>10</v>
      </c>
      <c r="C8">
        <v>17</v>
      </c>
    </row>
    <row r="9" spans="1:3" x14ac:dyDescent="0.25">
      <c r="A9" t="s">
        <v>216</v>
      </c>
      <c r="B9">
        <v>12</v>
      </c>
      <c r="C9">
        <v>29</v>
      </c>
    </row>
    <row r="10" spans="1:3" s="10" customFormat="1" x14ac:dyDescent="0.25">
      <c r="A10" s="10" t="s">
        <v>217</v>
      </c>
      <c r="B10" s="10">
        <v>429</v>
      </c>
      <c r="C10" s="10">
        <v>996</v>
      </c>
    </row>
    <row r="11" spans="1:3" x14ac:dyDescent="0.25">
      <c r="A11" t="s">
        <v>218</v>
      </c>
      <c r="B11">
        <v>75</v>
      </c>
      <c r="C11">
        <v>169</v>
      </c>
    </row>
    <row r="12" spans="1:3" x14ac:dyDescent="0.25">
      <c r="A12" t="s">
        <v>219</v>
      </c>
      <c r="B12">
        <v>101</v>
      </c>
      <c r="C12">
        <v>241</v>
      </c>
    </row>
    <row r="13" spans="1:3" x14ac:dyDescent="0.25">
      <c r="A13" t="s">
        <v>220</v>
      </c>
      <c r="B13">
        <v>72</v>
      </c>
      <c r="C13">
        <v>169</v>
      </c>
    </row>
    <row r="14" spans="1:3" x14ac:dyDescent="0.25">
      <c r="A14" t="s">
        <v>221</v>
      </c>
      <c r="B14">
        <v>104</v>
      </c>
      <c r="C14">
        <v>244</v>
      </c>
    </row>
    <row r="15" spans="1:3" x14ac:dyDescent="0.25">
      <c r="A15" t="s">
        <v>222</v>
      </c>
      <c r="B15">
        <v>77</v>
      </c>
      <c r="C15">
        <v>173</v>
      </c>
    </row>
    <row r="16" spans="1:3" s="10" customFormat="1" x14ac:dyDescent="0.25">
      <c r="A16" s="10" t="s">
        <v>223</v>
      </c>
      <c r="B16" s="10">
        <v>397</v>
      </c>
      <c r="C16" s="10">
        <v>936</v>
      </c>
    </row>
    <row r="17" spans="1:3" x14ac:dyDescent="0.25">
      <c r="A17" t="s">
        <v>224</v>
      </c>
      <c r="B17">
        <v>46</v>
      </c>
      <c r="C17">
        <v>117</v>
      </c>
    </row>
    <row r="18" spans="1:3" x14ac:dyDescent="0.25">
      <c r="A18" t="s">
        <v>225</v>
      </c>
      <c r="B18">
        <v>100</v>
      </c>
      <c r="C18">
        <v>214</v>
      </c>
    </row>
    <row r="19" spans="1:3" x14ac:dyDescent="0.25">
      <c r="A19" t="s">
        <v>226</v>
      </c>
      <c r="B19">
        <v>58</v>
      </c>
      <c r="C19">
        <v>139</v>
      </c>
    </row>
    <row r="20" spans="1:3" x14ac:dyDescent="0.25">
      <c r="A20" t="s">
        <v>227</v>
      </c>
      <c r="B20">
        <v>44</v>
      </c>
      <c r="C20">
        <v>110</v>
      </c>
    </row>
    <row r="21" spans="1:3" x14ac:dyDescent="0.25">
      <c r="A21" t="s">
        <v>228</v>
      </c>
      <c r="B21">
        <v>84</v>
      </c>
      <c r="C21">
        <v>189</v>
      </c>
    </row>
    <row r="22" spans="1:3" x14ac:dyDescent="0.25">
      <c r="A22" t="s">
        <v>229</v>
      </c>
      <c r="B22">
        <v>65</v>
      </c>
      <c r="C22">
        <v>167</v>
      </c>
    </row>
    <row r="23" spans="1:3" s="10" customFormat="1" x14ac:dyDescent="0.25">
      <c r="A23" s="10" t="s">
        <v>230</v>
      </c>
      <c r="B23" s="10">
        <v>81</v>
      </c>
      <c r="C23" s="10">
        <v>174</v>
      </c>
    </row>
    <row r="24" spans="1:3" x14ac:dyDescent="0.25">
      <c r="A24" t="s">
        <v>231</v>
      </c>
      <c r="B24">
        <v>27</v>
      </c>
      <c r="C24">
        <v>57</v>
      </c>
    </row>
    <row r="25" spans="1:3" x14ac:dyDescent="0.25">
      <c r="A25" t="s">
        <v>232</v>
      </c>
      <c r="B25">
        <v>50</v>
      </c>
      <c r="C25">
        <v>109</v>
      </c>
    </row>
    <row r="26" spans="1:3" x14ac:dyDescent="0.25">
      <c r="A26" t="s">
        <v>233</v>
      </c>
      <c r="B26">
        <v>4</v>
      </c>
      <c r="C26">
        <v>8</v>
      </c>
    </row>
    <row r="27" spans="1:3" s="10" customFormat="1" x14ac:dyDescent="0.25">
      <c r="A27" s="10" t="s">
        <v>234</v>
      </c>
      <c r="B27" s="10">
        <v>80</v>
      </c>
      <c r="C27" s="10">
        <v>177</v>
      </c>
    </row>
    <row r="28" spans="1:3" x14ac:dyDescent="0.25">
      <c r="A28" t="s">
        <v>235</v>
      </c>
      <c r="B28">
        <v>40</v>
      </c>
      <c r="C28">
        <v>87</v>
      </c>
    </row>
    <row r="29" spans="1:3" x14ac:dyDescent="0.25">
      <c r="A29" t="s">
        <v>236</v>
      </c>
      <c r="B29">
        <v>40</v>
      </c>
      <c r="C29">
        <v>90</v>
      </c>
    </row>
    <row r="30" spans="1:3" s="10" customFormat="1" x14ac:dyDescent="0.25">
      <c r="A30" s="10" t="s">
        <v>237</v>
      </c>
      <c r="B30" s="10">
        <v>155</v>
      </c>
      <c r="C30" s="10">
        <v>347</v>
      </c>
    </row>
    <row r="31" spans="1:3" x14ac:dyDescent="0.25">
      <c r="A31" t="s">
        <v>238</v>
      </c>
      <c r="B31">
        <v>90</v>
      </c>
      <c r="C31">
        <v>205</v>
      </c>
    </row>
    <row r="32" spans="1:3" x14ac:dyDescent="0.25">
      <c r="A32" t="s">
        <v>239</v>
      </c>
      <c r="B32">
        <v>65</v>
      </c>
      <c r="C32">
        <v>142</v>
      </c>
    </row>
    <row r="33" spans="1:3" s="10" customFormat="1" x14ac:dyDescent="0.25">
      <c r="A33" s="10" t="s">
        <v>240</v>
      </c>
      <c r="B33" s="10">
        <v>341</v>
      </c>
      <c r="C33" s="10">
        <v>765</v>
      </c>
    </row>
    <row r="34" spans="1:3" x14ac:dyDescent="0.25">
      <c r="A34" t="s">
        <v>241</v>
      </c>
      <c r="B34">
        <v>87</v>
      </c>
      <c r="C34">
        <v>192</v>
      </c>
    </row>
    <row r="35" spans="1:3" x14ac:dyDescent="0.25">
      <c r="A35" t="s">
        <v>242</v>
      </c>
      <c r="B35">
        <v>51</v>
      </c>
      <c r="C35">
        <v>137</v>
      </c>
    </row>
    <row r="36" spans="1:3" x14ac:dyDescent="0.25">
      <c r="A36" t="s">
        <v>243</v>
      </c>
      <c r="B36">
        <v>151</v>
      </c>
      <c r="C36">
        <v>312</v>
      </c>
    </row>
    <row r="37" spans="1:3" x14ac:dyDescent="0.25">
      <c r="A37" t="s">
        <v>244</v>
      </c>
      <c r="B37">
        <v>52</v>
      </c>
      <c r="C37">
        <v>124</v>
      </c>
    </row>
    <row r="38" spans="1:3" s="10" customFormat="1" x14ac:dyDescent="0.25">
      <c r="A38" s="10" t="s">
        <v>245</v>
      </c>
      <c r="B38" s="10">
        <v>175</v>
      </c>
      <c r="C38" s="10">
        <v>401</v>
      </c>
    </row>
    <row r="39" spans="1:3" x14ac:dyDescent="0.25">
      <c r="A39" t="s">
        <v>246</v>
      </c>
      <c r="B39">
        <v>75</v>
      </c>
      <c r="C39">
        <v>167</v>
      </c>
    </row>
    <row r="40" spans="1:3" x14ac:dyDescent="0.25">
      <c r="A40" t="s">
        <v>247</v>
      </c>
      <c r="B40">
        <v>56</v>
      </c>
      <c r="C40">
        <v>150</v>
      </c>
    </row>
    <row r="41" spans="1:3" x14ac:dyDescent="0.25">
      <c r="A41" s="13" t="s">
        <v>248</v>
      </c>
      <c r="B41" s="13">
        <v>44</v>
      </c>
      <c r="C41" s="13">
        <v>84</v>
      </c>
    </row>
    <row r="42" spans="1:3" x14ac:dyDescent="0.25">
      <c r="A42" t="s">
        <v>686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21"/>
  <sheetViews>
    <sheetView workbookViewId="0"/>
  </sheetViews>
  <sheetFormatPr defaultRowHeight="15" x14ac:dyDescent="0.25"/>
  <cols>
    <col min="1" max="1" width="15.28515625" customWidth="1"/>
    <col min="2" max="2" width="20.140625" style="9" customWidth="1"/>
    <col min="3" max="5" width="13.5703125" style="51" customWidth="1"/>
  </cols>
  <sheetData>
    <row r="1" spans="1:6" x14ac:dyDescent="0.25">
      <c r="A1" s="10" t="s">
        <v>539</v>
      </c>
    </row>
    <row r="2" spans="1:6" x14ac:dyDescent="0.25">
      <c r="A2" s="23"/>
      <c r="B2" s="53"/>
      <c r="C2" s="158" t="s">
        <v>249</v>
      </c>
      <c r="D2" s="158"/>
      <c r="E2" s="158"/>
    </row>
    <row r="3" spans="1:6" x14ac:dyDescent="0.25">
      <c r="A3" s="34" t="s">
        <v>250</v>
      </c>
      <c r="B3" s="54" t="s">
        <v>251</v>
      </c>
      <c r="C3" s="46" t="s">
        <v>65</v>
      </c>
      <c r="D3" s="46" t="s">
        <v>66</v>
      </c>
      <c r="E3" s="46" t="s">
        <v>2</v>
      </c>
    </row>
    <row r="4" spans="1:6" x14ac:dyDescent="0.25">
      <c r="A4" s="51">
        <v>1861</v>
      </c>
      <c r="B4" s="52">
        <v>44293</v>
      </c>
      <c r="C4" s="57">
        <v>2610</v>
      </c>
      <c r="D4" s="57">
        <v>2886</v>
      </c>
      <c r="E4" s="57">
        <v>5496</v>
      </c>
    </row>
    <row r="5" spans="1:6" x14ac:dyDescent="0.25">
      <c r="A5" s="51">
        <v>1871</v>
      </c>
      <c r="B5" s="52">
        <v>44293</v>
      </c>
      <c r="C5" s="57">
        <v>2681</v>
      </c>
      <c r="D5" s="57">
        <v>3157</v>
      </c>
      <c r="E5" s="57">
        <v>5838</v>
      </c>
    </row>
    <row r="6" spans="1:6" x14ac:dyDescent="0.25">
      <c r="A6" s="51">
        <v>1981</v>
      </c>
      <c r="B6" s="52">
        <v>44289</v>
      </c>
      <c r="C6" s="57">
        <v>2069</v>
      </c>
      <c r="D6" s="57">
        <v>2442</v>
      </c>
      <c r="E6" s="57">
        <v>4511</v>
      </c>
    </row>
    <row r="7" spans="1:6" x14ac:dyDescent="0.25">
      <c r="A7" s="51">
        <v>1891</v>
      </c>
      <c r="B7" s="52">
        <v>44291</v>
      </c>
      <c r="C7" s="57">
        <v>1775</v>
      </c>
      <c r="D7" s="57">
        <v>2102</v>
      </c>
      <c r="E7" s="57">
        <v>3877</v>
      </c>
    </row>
    <row r="8" spans="1:6" x14ac:dyDescent="0.25">
      <c r="A8" s="51">
        <v>1901</v>
      </c>
      <c r="B8" s="52">
        <v>44293</v>
      </c>
      <c r="C8" s="57">
        <v>1534</v>
      </c>
      <c r="D8" s="57">
        <v>1808</v>
      </c>
      <c r="E8" s="57">
        <v>3342</v>
      </c>
    </row>
    <row r="9" spans="1:6" x14ac:dyDescent="0.25">
      <c r="A9" s="51">
        <v>1911</v>
      </c>
      <c r="B9" s="52">
        <v>44295</v>
      </c>
      <c r="C9" s="57">
        <v>1658</v>
      </c>
      <c r="D9" s="57">
        <v>1862</v>
      </c>
      <c r="E9" s="57">
        <v>3520</v>
      </c>
    </row>
    <row r="10" spans="1:6" x14ac:dyDescent="0.25">
      <c r="A10" s="51">
        <v>1921</v>
      </c>
      <c r="B10" s="52">
        <v>44310</v>
      </c>
      <c r="C10" s="57">
        <v>1756</v>
      </c>
      <c r="D10" s="57">
        <v>1991</v>
      </c>
      <c r="E10" s="57">
        <v>3747</v>
      </c>
    </row>
    <row r="11" spans="1:6" x14ac:dyDescent="0.25">
      <c r="A11" s="51">
        <v>1931</v>
      </c>
      <c r="B11" s="52">
        <v>44312</v>
      </c>
      <c r="C11" s="57">
        <v>1904</v>
      </c>
      <c r="D11" s="57">
        <v>2091</v>
      </c>
      <c r="E11" s="57">
        <v>3995</v>
      </c>
    </row>
    <row r="12" spans="1:6" x14ac:dyDescent="0.25">
      <c r="A12" s="51">
        <v>1946</v>
      </c>
      <c r="B12" s="52">
        <v>44496</v>
      </c>
      <c r="C12" s="57">
        <v>2181</v>
      </c>
      <c r="D12" s="57">
        <v>2567</v>
      </c>
      <c r="E12" s="57">
        <v>4748</v>
      </c>
    </row>
    <row r="13" spans="1:6" x14ac:dyDescent="0.25">
      <c r="A13" s="51">
        <v>1956</v>
      </c>
      <c r="B13" s="52">
        <v>44490</v>
      </c>
      <c r="C13" s="57">
        <v>2224</v>
      </c>
      <c r="D13" s="57">
        <v>2418</v>
      </c>
      <c r="E13" s="57">
        <v>4642</v>
      </c>
    </row>
    <row r="14" spans="1:6" x14ac:dyDescent="0.25">
      <c r="A14" s="51">
        <v>1966</v>
      </c>
      <c r="B14" s="52">
        <v>44401</v>
      </c>
      <c r="C14" s="57">
        <v>2233</v>
      </c>
      <c r="D14" s="57">
        <v>2416</v>
      </c>
      <c r="E14" s="57">
        <v>4649</v>
      </c>
    </row>
    <row r="15" spans="1:6" x14ac:dyDescent="0.25">
      <c r="A15" s="51">
        <v>1976</v>
      </c>
      <c r="B15" s="52">
        <v>44500</v>
      </c>
      <c r="C15" s="57">
        <v>2514</v>
      </c>
      <c r="D15" s="57">
        <v>2633</v>
      </c>
      <c r="E15" s="57">
        <v>5147</v>
      </c>
    </row>
    <row r="16" spans="1:6" x14ac:dyDescent="0.25">
      <c r="A16" s="51">
        <v>1987</v>
      </c>
      <c r="B16" s="52">
        <v>44249</v>
      </c>
      <c r="C16" s="57">
        <v>2669</v>
      </c>
      <c r="D16" s="57">
        <v>2831</v>
      </c>
      <c r="E16" s="57">
        <v>5500</v>
      </c>
      <c r="F16" s="1"/>
    </row>
    <row r="17" spans="1:5" x14ac:dyDescent="0.25">
      <c r="A17" s="51">
        <v>1998</v>
      </c>
      <c r="B17" s="52">
        <v>44263</v>
      </c>
      <c r="C17" s="57">
        <v>2474</v>
      </c>
      <c r="D17" s="57">
        <v>2442</v>
      </c>
      <c r="E17" s="57">
        <v>4916</v>
      </c>
    </row>
    <row r="18" spans="1:5" x14ac:dyDescent="0.25">
      <c r="A18" s="51">
        <v>2008</v>
      </c>
      <c r="B18" s="52">
        <v>44237</v>
      </c>
      <c r="C18" s="57">
        <v>2051</v>
      </c>
      <c r="D18" s="57">
        <v>2026</v>
      </c>
      <c r="E18" s="57">
        <v>4077</v>
      </c>
    </row>
    <row r="19" spans="1:5" x14ac:dyDescent="0.25">
      <c r="A19" s="51">
        <v>2016</v>
      </c>
      <c r="B19" s="52">
        <v>44234</v>
      </c>
      <c r="C19" s="57">
        <v>2396</v>
      </c>
      <c r="D19" s="57">
        <v>2138</v>
      </c>
      <c r="E19" s="57">
        <v>4534</v>
      </c>
    </row>
    <row r="20" spans="1:5" x14ac:dyDescent="0.25">
      <c r="A20" s="55">
        <v>2021</v>
      </c>
      <c r="B20" s="56">
        <v>44234</v>
      </c>
      <c r="C20" s="58">
        <v>2247</v>
      </c>
      <c r="D20" s="58">
        <v>2192</v>
      </c>
      <c r="E20" s="58">
        <v>4439</v>
      </c>
    </row>
    <row r="21" spans="1:5" ht="60" customHeight="1" x14ac:dyDescent="0.25">
      <c r="A21" s="164" t="s">
        <v>758</v>
      </c>
      <c r="B21" s="164"/>
      <c r="C21" s="164"/>
      <c r="D21" s="164"/>
      <c r="E21" s="164"/>
    </row>
  </sheetData>
  <mergeCells count="2">
    <mergeCell ref="C2:E2"/>
    <mergeCell ref="A21:E2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6"/>
  <sheetViews>
    <sheetView workbookViewId="0">
      <selection activeCell="L17" sqref="L17"/>
    </sheetView>
  </sheetViews>
  <sheetFormatPr defaultRowHeight="15" x14ac:dyDescent="0.25"/>
  <cols>
    <col min="1" max="1" width="36.28515625" customWidth="1"/>
    <col min="2" max="9" width="11.140625" customWidth="1"/>
    <col min="10" max="10" width="11.140625" style="10" customWidth="1"/>
  </cols>
  <sheetData>
    <row r="1" spans="1:10" x14ac:dyDescent="0.25">
      <c r="A1" s="10" t="s">
        <v>540</v>
      </c>
    </row>
    <row r="2" spans="1:10" s="25" customFormat="1" ht="30" x14ac:dyDescent="0.25">
      <c r="A2" s="27"/>
      <c r="B2" s="91" t="s">
        <v>14</v>
      </c>
      <c r="C2" s="91" t="s">
        <v>15</v>
      </c>
      <c r="D2" s="91" t="s">
        <v>22</v>
      </c>
      <c r="E2" s="91" t="s">
        <v>17</v>
      </c>
      <c r="F2" s="91" t="s">
        <v>18</v>
      </c>
      <c r="G2" s="91" t="s">
        <v>19</v>
      </c>
      <c r="H2" s="91" t="s">
        <v>20</v>
      </c>
      <c r="I2" s="91" t="s">
        <v>21</v>
      </c>
      <c r="J2" s="91" t="s">
        <v>2</v>
      </c>
    </row>
    <row r="3" spans="1:10" x14ac:dyDescent="0.25">
      <c r="A3" s="10" t="s">
        <v>252</v>
      </c>
    </row>
    <row r="4" spans="1:10" x14ac:dyDescent="0.25">
      <c r="A4" t="s">
        <v>253</v>
      </c>
      <c r="B4">
        <v>116</v>
      </c>
      <c r="C4">
        <v>110</v>
      </c>
      <c r="D4">
        <v>105</v>
      </c>
      <c r="E4">
        <v>21</v>
      </c>
      <c r="F4">
        <v>29</v>
      </c>
      <c r="G4">
        <v>46</v>
      </c>
      <c r="H4">
        <v>115</v>
      </c>
      <c r="I4">
        <v>50</v>
      </c>
      <c r="J4" s="10">
        <v>592</v>
      </c>
    </row>
    <row r="5" spans="1:10" x14ac:dyDescent="0.25">
      <c r="A5" t="s">
        <v>254</v>
      </c>
      <c r="B5">
        <v>86</v>
      </c>
      <c r="C5">
        <v>166</v>
      </c>
      <c r="D5">
        <v>148</v>
      </c>
      <c r="E5">
        <v>35</v>
      </c>
      <c r="F5">
        <v>22</v>
      </c>
      <c r="G5">
        <v>51</v>
      </c>
      <c r="H5">
        <v>116</v>
      </c>
      <c r="I5">
        <v>56</v>
      </c>
      <c r="J5" s="10">
        <v>680</v>
      </c>
    </row>
    <row r="6" spans="1:10" x14ac:dyDescent="0.25">
      <c r="A6" t="s">
        <v>255</v>
      </c>
      <c r="B6">
        <v>45</v>
      </c>
      <c r="C6">
        <v>88</v>
      </c>
      <c r="D6">
        <v>70</v>
      </c>
      <c r="E6">
        <v>19</v>
      </c>
      <c r="F6">
        <v>17</v>
      </c>
      <c r="G6">
        <v>37</v>
      </c>
      <c r="H6">
        <v>57</v>
      </c>
      <c r="I6">
        <v>33</v>
      </c>
      <c r="J6" s="10">
        <v>366</v>
      </c>
    </row>
    <row r="7" spans="1:10" x14ac:dyDescent="0.25">
      <c r="A7" t="s">
        <v>256</v>
      </c>
      <c r="B7">
        <v>31</v>
      </c>
      <c r="C7">
        <v>41</v>
      </c>
      <c r="D7">
        <v>55</v>
      </c>
      <c r="E7">
        <v>4</v>
      </c>
      <c r="F7">
        <v>9</v>
      </c>
      <c r="G7">
        <v>13</v>
      </c>
      <c r="H7">
        <v>30</v>
      </c>
      <c r="I7">
        <v>23</v>
      </c>
      <c r="J7" s="10">
        <v>206</v>
      </c>
    </row>
    <row r="8" spans="1:10" x14ac:dyDescent="0.25">
      <c r="A8" t="s">
        <v>257</v>
      </c>
      <c r="B8">
        <v>11</v>
      </c>
      <c r="C8">
        <v>23</v>
      </c>
      <c r="D8">
        <v>17</v>
      </c>
      <c r="E8">
        <v>2</v>
      </c>
      <c r="F8">
        <v>3</v>
      </c>
      <c r="G8">
        <v>6</v>
      </c>
      <c r="H8">
        <v>23</v>
      </c>
      <c r="I8">
        <v>8</v>
      </c>
      <c r="J8" s="10">
        <v>93</v>
      </c>
    </row>
    <row r="9" spans="1:10" x14ac:dyDescent="0.25">
      <c r="A9" t="s">
        <v>258</v>
      </c>
      <c r="B9">
        <v>289</v>
      </c>
      <c r="C9">
        <v>428</v>
      </c>
      <c r="D9">
        <v>395</v>
      </c>
      <c r="E9">
        <v>81</v>
      </c>
      <c r="F9">
        <v>80</v>
      </c>
      <c r="G9">
        <v>153</v>
      </c>
      <c r="H9">
        <v>341</v>
      </c>
      <c r="I9">
        <v>170</v>
      </c>
      <c r="J9" s="28">
        <v>1937</v>
      </c>
    </row>
    <row r="10" spans="1:10" x14ac:dyDescent="0.25">
      <c r="A10" t="s">
        <v>557</v>
      </c>
      <c r="B10">
        <v>609</v>
      </c>
      <c r="C10" s="1">
        <v>988</v>
      </c>
      <c r="D10">
        <v>928</v>
      </c>
      <c r="E10">
        <v>174</v>
      </c>
      <c r="F10">
        <v>177</v>
      </c>
      <c r="G10">
        <v>342</v>
      </c>
      <c r="H10">
        <v>764</v>
      </c>
      <c r="I10">
        <v>394</v>
      </c>
      <c r="J10" s="28">
        <f>SUM(B10:I10)</f>
        <v>4376</v>
      </c>
    </row>
    <row r="11" spans="1:10" x14ac:dyDescent="0.25">
      <c r="A11" t="s">
        <v>259</v>
      </c>
      <c r="B11" s="5">
        <f>B10/B9</f>
        <v>2.1072664359861593</v>
      </c>
      <c r="C11" s="5">
        <f t="shared" ref="C11:J11" si="0">C10/C9</f>
        <v>2.3084112149532712</v>
      </c>
      <c r="D11" s="5">
        <f t="shared" si="0"/>
        <v>2.349367088607595</v>
      </c>
      <c r="E11" s="5">
        <f t="shared" si="0"/>
        <v>2.1481481481481484</v>
      </c>
      <c r="F11" s="5">
        <f t="shared" si="0"/>
        <v>2.2124999999999999</v>
      </c>
      <c r="G11" s="5">
        <f t="shared" si="0"/>
        <v>2.2352941176470589</v>
      </c>
      <c r="H11" s="5">
        <f t="shared" si="0"/>
        <v>2.2404692082111435</v>
      </c>
      <c r="I11" s="5">
        <f t="shared" si="0"/>
        <v>2.3176470588235296</v>
      </c>
      <c r="J11" s="38">
        <f t="shared" si="0"/>
        <v>2.2591636551368093</v>
      </c>
    </row>
    <row r="12" spans="1:10" x14ac:dyDescent="0.25">
      <c r="A12" t="s">
        <v>260</v>
      </c>
      <c r="B12">
        <v>1.5</v>
      </c>
      <c r="C12">
        <v>0.6</v>
      </c>
      <c r="D12">
        <v>4.4000000000000004</v>
      </c>
      <c r="E12">
        <v>14.2</v>
      </c>
      <c r="F12">
        <v>6.2</v>
      </c>
      <c r="G12">
        <v>5.7</v>
      </c>
      <c r="H12">
        <v>12.9</v>
      </c>
      <c r="I12">
        <v>2.1</v>
      </c>
      <c r="J12" s="10">
        <v>47.6</v>
      </c>
    </row>
    <row r="13" spans="1:10" x14ac:dyDescent="0.25">
      <c r="A13" t="s">
        <v>343</v>
      </c>
      <c r="B13" s="1">
        <v>625</v>
      </c>
      <c r="C13" s="1">
        <v>1034</v>
      </c>
      <c r="D13" s="1">
        <v>928</v>
      </c>
      <c r="E13" s="1">
        <v>174</v>
      </c>
      <c r="F13" s="1">
        <v>177</v>
      </c>
      <c r="G13" s="1">
        <v>342</v>
      </c>
      <c r="H13" s="1">
        <v>765</v>
      </c>
      <c r="I13" s="1">
        <v>394</v>
      </c>
      <c r="J13" s="28">
        <f>SUM(B13:I13)</f>
        <v>4439</v>
      </c>
    </row>
    <row r="14" spans="1:10" x14ac:dyDescent="0.25">
      <c r="A14" s="13" t="s">
        <v>261</v>
      </c>
      <c r="B14" s="64">
        <f>B13/B12</f>
        <v>416.66666666666669</v>
      </c>
      <c r="C14" s="64">
        <f t="shared" ref="C14:J14" si="1">C13/C12</f>
        <v>1723.3333333333335</v>
      </c>
      <c r="D14" s="64">
        <f t="shared" si="1"/>
        <v>210.90909090909088</v>
      </c>
      <c r="E14" s="64">
        <f t="shared" si="1"/>
        <v>12.253521126760564</v>
      </c>
      <c r="F14" s="64">
        <f t="shared" si="1"/>
        <v>28.548387096774192</v>
      </c>
      <c r="G14" s="64">
        <f t="shared" si="1"/>
        <v>60</v>
      </c>
      <c r="H14" s="64">
        <f t="shared" si="1"/>
        <v>59.302325581395344</v>
      </c>
      <c r="I14" s="64">
        <f t="shared" si="1"/>
        <v>187.61904761904762</v>
      </c>
      <c r="J14" s="131">
        <f t="shared" si="1"/>
        <v>93.256302521008394</v>
      </c>
    </row>
    <row r="16" spans="1:10" x14ac:dyDescent="0.25">
      <c r="J16"/>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96"/>
  <sheetViews>
    <sheetView workbookViewId="0"/>
  </sheetViews>
  <sheetFormatPr defaultRowHeight="15" x14ac:dyDescent="0.25"/>
  <cols>
    <col min="1" max="1" width="13.5703125" style="60" customWidth="1"/>
    <col min="4" max="4" width="9.140625" style="10"/>
    <col min="7" max="7" width="9.140625" style="10"/>
  </cols>
  <sheetData>
    <row r="1" spans="1:7" x14ac:dyDescent="0.25">
      <c r="A1" s="45" t="s">
        <v>541</v>
      </c>
    </row>
    <row r="2" spans="1:7" x14ac:dyDescent="0.25">
      <c r="A2" s="156" t="s">
        <v>263</v>
      </c>
      <c r="B2" s="158" t="s">
        <v>0</v>
      </c>
      <c r="C2" s="158"/>
      <c r="D2" s="158"/>
      <c r="E2" s="158" t="s">
        <v>262</v>
      </c>
      <c r="F2" s="158"/>
      <c r="G2" s="158"/>
    </row>
    <row r="3" spans="1:7" x14ac:dyDescent="0.25">
      <c r="A3" s="157"/>
      <c r="B3" s="34" t="s">
        <v>65</v>
      </c>
      <c r="C3" s="34" t="s">
        <v>66</v>
      </c>
      <c r="D3" s="150" t="s">
        <v>2</v>
      </c>
      <c r="E3" s="34" t="s">
        <v>65</v>
      </c>
      <c r="F3" s="34" t="s">
        <v>66</v>
      </c>
      <c r="G3" s="150" t="s">
        <v>2</v>
      </c>
    </row>
    <row r="4" spans="1:7" x14ac:dyDescent="0.25">
      <c r="A4" s="60">
        <v>0</v>
      </c>
      <c r="B4">
        <v>19</v>
      </c>
      <c r="C4">
        <v>12</v>
      </c>
      <c r="D4" s="10">
        <f>B4+C4</f>
        <v>31</v>
      </c>
      <c r="E4">
        <v>21</v>
      </c>
      <c r="F4">
        <v>14</v>
      </c>
      <c r="G4" s="10">
        <v>35</v>
      </c>
    </row>
    <row r="5" spans="1:7" x14ac:dyDescent="0.25">
      <c r="A5" s="60">
        <v>1</v>
      </c>
      <c r="B5">
        <v>16</v>
      </c>
      <c r="C5">
        <v>16</v>
      </c>
      <c r="D5" s="10">
        <f t="shared" ref="D5:D68" si="0">B5+C5</f>
        <v>32</v>
      </c>
      <c r="E5">
        <v>19</v>
      </c>
      <c r="F5">
        <v>19</v>
      </c>
      <c r="G5" s="10">
        <v>38</v>
      </c>
    </row>
    <row r="6" spans="1:7" x14ac:dyDescent="0.25">
      <c r="A6" s="60">
        <v>2</v>
      </c>
      <c r="B6">
        <v>10</v>
      </c>
      <c r="C6">
        <v>14</v>
      </c>
      <c r="D6" s="10">
        <f t="shared" si="0"/>
        <v>24</v>
      </c>
      <c r="E6">
        <v>12</v>
      </c>
      <c r="F6">
        <v>15</v>
      </c>
      <c r="G6" s="10">
        <v>27</v>
      </c>
    </row>
    <row r="7" spans="1:7" x14ac:dyDescent="0.25">
      <c r="A7" s="60">
        <v>3</v>
      </c>
      <c r="B7">
        <v>22</v>
      </c>
      <c r="C7">
        <v>18</v>
      </c>
      <c r="D7" s="10">
        <f t="shared" si="0"/>
        <v>40</v>
      </c>
      <c r="E7">
        <v>23</v>
      </c>
      <c r="F7">
        <v>21</v>
      </c>
      <c r="G7" s="10">
        <v>44</v>
      </c>
    </row>
    <row r="8" spans="1:7" x14ac:dyDescent="0.25">
      <c r="A8" s="60">
        <v>4</v>
      </c>
      <c r="B8">
        <v>18</v>
      </c>
      <c r="C8">
        <v>19</v>
      </c>
      <c r="D8" s="10">
        <f t="shared" si="0"/>
        <v>37</v>
      </c>
      <c r="E8">
        <v>19</v>
      </c>
      <c r="F8">
        <v>19</v>
      </c>
      <c r="G8" s="10">
        <v>38</v>
      </c>
    </row>
    <row r="9" spans="1:7" x14ac:dyDescent="0.25">
      <c r="A9" s="60">
        <v>5</v>
      </c>
      <c r="B9">
        <v>25</v>
      </c>
      <c r="C9">
        <v>22</v>
      </c>
      <c r="D9" s="10">
        <f t="shared" si="0"/>
        <v>47</v>
      </c>
      <c r="E9">
        <v>25</v>
      </c>
      <c r="F9">
        <v>25</v>
      </c>
      <c r="G9" s="10">
        <v>50</v>
      </c>
    </row>
    <row r="10" spans="1:7" x14ac:dyDescent="0.25">
      <c r="A10" s="60">
        <v>6</v>
      </c>
      <c r="B10">
        <v>22</v>
      </c>
      <c r="C10">
        <v>21</v>
      </c>
      <c r="D10" s="10">
        <f t="shared" si="0"/>
        <v>43</v>
      </c>
      <c r="E10">
        <v>26</v>
      </c>
      <c r="F10">
        <v>23</v>
      </c>
      <c r="G10" s="10">
        <v>49</v>
      </c>
    </row>
    <row r="11" spans="1:7" x14ac:dyDescent="0.25">
      <c r="A11" s="60">
        <v>7</v>
      </c>
      <c r="B11">
        <v>15</v>
      </c>
      <c r="C11">
        <v>22</v>
      </c>
      <c r="D11" s="10">
        <f t="shared" si="0"/>
        <v>37</v>
      </c>
      <c r="E11">
        <v>17</v>
      </c>
      <c r="F11">
        <v>23</v>
      </c>
      <c r="G11" s="10">
        <v>40</v>
      </c>
    </row>
    <row r="12" spans="1:7" x14ac:dyDescent="0.25">
      <c r="A12" s="60">
        <v>8</v>
      </c>
      <c r="B12">
        <v>15</v>
      </c>
      <c r="C12">
        <v>15</v>
      </c>
      <c r="D12" s="10">
        <f t="shared" si="0"/>
        <v>30</v>
      </c>
      <c r="E12">
        <v>21</v>
      </c>
      <c r="F12">
        <v>22</v>
      </c>
      <c r="G12" s="10">
        <v>43</v>
      </c>
    </row>
    <row r="13" spans="1:7" x14ac:dyDescent="0.25">
      <c r="A13" s="60">
        <v>9</v>
      </c>
      <c r="B13">
        <v>18</v>
      </c>
      <c r="C13">
        <v>16</v>
      </c>
      <c r="D13" s="10">
        <f t="shared" si="0"/>
        <v>34</v>
      </c>
      <c r="E13">
        <v>20</v>
      </c>
      <c r="F13">
        <v>19</v>
      </c>
      <c r="G13" s="10">
        <v>39</v>
      </c>
    </row>
    <row r="14" spans="1:7" x14ac:dyDescent="0.25">
      <c r="A14" s="60">
        <v>10</v>
      </c>
      <c r="B14">
        <v>25</v>
      </c>
      <c r="C14">
        <v>19</v>
      </c>
      <c r="D14" s="10">
        <f t="shared" si="0"/>
        <v>44</v>
      </c>
      <c r="E14">
        <v>29</v>
      </c>
      <c r="F14">
        <v>22</v>
      </c>
      <c r="G14" s="10">
        <v>51</v>
      </c>
    </row>
    <row r="15" spans="1:7" x14ac:dyDescent="0.25">
      <c r="A15" s="60">
        <v>11</v>
      </c>
      <c r="B15">
        <v>23</v>
      </c>
      <c r="C15">
        <v>13</v>
      </c>
      <c r="D15" s="10">
        <f t="shared" si="0"/>
        <v>36</v>
      </c>
      <c r="E15">
        <v>24</v>
      </c>
      <c r="F15">
        <v>17</v>
      </c>
      <c r="G15" s="10">
        <v>41</v>
      </c>
    </row>
    <row r="16" spans="1:7" x14ac:dyDescent="0.25">
      <c r="A16" s="60">
        <v>12</v>
      </c>
      <c r="B16">
        <v>19</v>
      </c>
      <c r="C16">
        <v>18</v>
      </c>
      <c r="D16" s="10">
        <f t="shared" si="0"/>
        <v>37</v>
      </c>
      <c r="E16">
        <v>23</v>
      </c>
      <c r="F16">
        <v>18</v>
      </c>
      <c r="G16" s="10">
        <v>41</v>
      </c>
    </row>
    <row r="17" spans="1:7" x14ac:dyDescent="0.25">
      <c r="A17" s="60">
        <v>13</v>
      </c>
      <c r="B17">
        <v>23</v>
      </c>
      <c r="C17">
        <v>18</v>
      </c>
      <c r="D17" s="10">
        <f t="shared" si="0"/>
        <v>41</v>
      </c>
      <c r="E17">
        <v>25</v>
      </c>
      <c r="F17">
        <v>20</v>
      </c>
      <c r="G17" s="10">
        <v>45</v>
      </c>
    </row>
    <row r="18" spans="1:7" x14ac:dyDescent="0.25">
      <c r="A18" s="60">
        <v>14</v>
      </c>
      <c r="B18">
        <v>15</v>
      </c>
      <c r="C18">
        <v>19</v>
      </c>
      <c r="D18" s="10">
        <f t="shared" si="0"/>
        <v>34</v>
      </c>
      <c r="E18">
        <v>16</v>
      </c>
      <c r="F18">
        <v>19</v>
      </c>
      <c r="G18" s="10">
        <v>35</v>
      </c>
    </row>
    <row r="19" spans="1:7" x14ac:dyDescent="0.25">
      <c r="A19" s="60">
        <v>15</v>
      </c>
      <c r="B19">
        <v>21</v>
      </c>
      <c r="C19">
        <v>16</v>
      </c>
      <c r="D19" s="10">
        <f t="shared" si="0"/>
        <v>37</v>
      </c>
      <c r="E19">
        <v>24</v>
      </c>
      <c r="F19">
        <v>19</v>
      </c>
      <c r="G19" s="10">
        <v>43</v>
      </c>
    </row>
    <row r="20" spans="1:7" x14ac:dyDescent="0.25">
      <c r="A20" s="60">
        <v>16</v>
      </c>
      <c r="B20">
        <v>12</v>
      </c>
      <c r="C20">
        <v>20</v>
      </c>
      <c r="D20" s="10">
        <f t="shared" si="0"/>
        <v>32</v>
      </c>
      <c r="E20">
        <v>13</v>
      </c>
      <c r="F20">
        <v>21</v>
      </c>
      <c r="G20" s="10">
        <v>34</v>
      </c>
    </row>
    <row r="21" spans="1:7" x14ac:dyDescent="0.25">
      <c r="A21" s="60">
        <v>17</v>
      </c>
      <c r="B21">
        <v>15</v>
      </c>
      <c r="C21">
        <v>20</v>
      </c>
      <c r="D21" s="10">
        <f t="shared" si="0"/>
        <v>35</v>
      </c>
      <c r="E21">
        <v>16</v>
      </c>
      <c r="F21">
        <v>21</v>
      </c>
      <c r="G21" s="10">
        <v>37</v>
      </c>
    </row>
    <row r="22" spans="1:7" x14ac:dyDescent="0.25">
      <c r="A22" s="60">
        <v>18</v>
      </c>
      <c r="B22">
        <v>16</v>
      </c>
      <c r="C22">
        <v>17</v>
      </c>
      <c r="D22" s="10">
        <f t="shared" si="0"/>
        <v>33</v>
      </c>
      <c r="E22">
        <v>16</v>
      </c>
      <c r="F22">
        <v>17</v>
      </c>
      <c r="G22" s="10">
        <v>33</v>
      </c>
    </row>
    <row r="23" spans="1:7" x14ac:dyDescent="0.25">
      <c r="A23" s="60">
        <v>19</v>
      </c>
      <c r="B23">
        <v>15</v>
      </c>
      <c r="C23">
        <v>14</v>
      </c>
      <c r="D23" s="10">
        <f t="shared" si="0"/>
        <v>29</v>
      </c>
      <c r="E23">
        <v>15</v>
      </c>
      <c r="F23">
        <v>14</v>
      </c>
      <c r="G23" s="10">
        <v>29</v>
      </c>
    </row>
    <row r="24" spans="1:7" x14ac:dyDescent="0.25">
      <c r="A24" s="60">
        <v>20</v>
      </c>
      <c r="B24">
        <v>20</v>
      </c>
      <c r="C24">
        <v>18</v>
      </c>
      <c r="D24" s="10">
        <f t="shared" si="0"/>
        <v>38</v>
      </c>
      <c r="E24">
        <v>22</v>
      </c>
      <c r="F24">
        <v>18</v>
      </c>
      <c r="G24" s="10">
        <v>40</v>
      </c>
    </row>
    <row r="25" spans="1:7" x14ac:dyDescent="0.25">
      <c r="A25" s="60">
        <v>21</v>
      </c>
      <c r="B25">
        <v>22</v>
      </c>
      <c r="C25">
        <v>8</v>
      </c>
      <c r="D25" s="10">
        <f t="shared" si="0"/>
        <v>30</v>
      </c>
      <c r="E25">
        <v>22</v>
      </c>
      <c r="F25">
        <v>9</v>
      </c>
      <c r="G25" s="10">
        <v>31</v>
      </c>
    </row>
    <row r="26" spans="1:7" x14ac:dyDescent="0.25">
      <c r="A26" s="60">
        <v>22</v>
      </c>
      <c r="B26">
        <v>7</v>
      </c>
      <c r="C26">
        <v>13</v>
      </c>
      <c r="D26" s="10">
        <f t="shared" si="0"/>
        <v>20</v>
      </c>
      <c r="E26">
        <v>7</v>
      </c>
      <c r="F26">
        <v>13</v>
      </c>
      <c r="G26" s="10">
        <v>20</v>
      </c>
    </row>
    <row r="27" spans="1:7" x14ac:dyDescent="0.25">
      <c r="A27" s="60">
        <v>23</v>
      </c>
      <c r="B27">
        <v>22</v>
      </c>
      <c r="C27">
        <v>16</v>
      </c>
      <c r="D27" s="10">
        <f t="shared" si="0"/>
        <v>38</v>
      </c>
      <c r="E27">
        <v>22</v>
      </c>
      <c r="F27">
        <v>18</v>
      </c>
      <c r="G27" s="10">
        <v>40</v>
      </c>
    </row>
    <row r="28" spans="1:7" x14ac:dyDescent="0.25">
      <c r="A28" s="60">
        <v>24</v>
      </c>
      <c r="B28">
        <v>18</v>
      </c>
      <c r="C28">
        <v>23</v>
      </c>
      <c r="D28" s="10">
        <f t="shared" si="0"/>
        <v>41</v>
      </c>
      <c r="E28">
        <v>19</v>
      </c>
      <c r="F28">
        <v>24</v>
      </c>
      <c r="G28" s="10">
        <v>43</v>
      </c>
    </row>
    <row r="29" spans="1:7" x14ac:dyDescent="0.25">
      <c r="A29" s="60">
        <v>25</v>
      </c>
      <c r="B29">
        <v>23</v>
      </c>
      <c r="C29">
        <v>9</v>
      </c>
      <c r="D29" s="10">
        <f t="shared" si="0"/>
        <v>32</v>
      </c>
      <c r="E29">
        <v>25</v>
      </c>
      <c r="F29">
        <v>9</v>
      </c>
      <c r="G29" s="10">
        <v>34</v>
      </c>
    </row>
    <row r="30" spans="1:7" x14ac:dyDescent="0.25">
      <c r="A30" s="60">
        <v>26</v>
      </c>
      <c r="B30">
        <v>12</v>
      </c>
      <c r="C30">
        <v>18</v>
      </c>
      <c r="D30" s="10">
        <f t="shared" si="0"/>
        <v>30</v>
      </c>
      <c r="E30">
        <v>12</v>
      </c>
      <c r="F30">
        <v>19</v>
      </c>
      <c r="G30" s="10">
        <v>31</v>
      </c>
    </row>
    <row r="31" spans="1:7" x14ac:dyDescent="0.25">
      <c r="A31" s="60">
        <v>27</v>
      </c>
      <c r="B31">
        <v>17</v>
      </c>
      <c r="C31">
        <v>18</v>
      </c>
      <c r="D31" s="10">
        <f t="shared" si="0"/>
        <v>35</v>
      </c>
      <c r="E31">
        <v>19</v>
      </c>
      <c r="F31">
        <v>18</v>
      </c>
      <c r="G31" s="10">
        <v>37</v>
      </c>
    </row>
    <row r="32" spans="1:7" x14ac:dyDescent="0.25">
      <c r="A32" s="60">
        <v>28</v>
      </c>
      <c r="B32">
        <v>36</v>
      </c>
      <c r="C32">
        <v>23</v>
      </c>
      <c r="D32" s="10">
        <f t="shared" si="0"/>
        <v>59</v>
      </c>
      <c r="E32">
        <v>40</v>
      </c>
      <c r="F32">
        <v>24</v>
      </c>
      <c r="G32" s="10">
        <v>64</v>
      </c>
    </row>
    <row r="33" spans="1:7" x14ac:dyDescent="0.25">
      <c r="A33" s="60">
        <v>29</v>
      </c>
      <c r="B33">
        <v>14</v>
      </c>
      <c r="C33">
        <v>16</v>
      </c>
      <c r="D33" s="10">
        <f t="shared" si="0"/>
        <v>30</v>
      </c>
      <c r="E33">
        <v>17</v>
      </c>
      <c r="F33">
        <v>18</v>
      </c>
      <c r="G33" s="10">
        <v>35</v>
      </c>
    </row>
    <row r="34" spans="1:7" x14ac:dyDescent="0.25">
      <c r="A34" s="60">
        <v>30</v>
      </c>
      <c r="B34">
        <v>17</v>
      </c>
      <c r="C34">
        <v>24</v>
      </c>
      <c r="D34" s="10">
        <f t="shared" si="0"/>
        <v>41</v>
      </c>
      <c r="E34">
        <v>17</v>
      </c>
      <c r="F34">
        <v>25</v>
      </c>
      <c r="G34" s="10">
        <v>42</v>
      </c>
    </row>
    <row r="35" spans="1:7" x14ac:dyDescent="0.25">
      <c r="A35" s="60">
        <v>31</v>
      </c>
      <c r="B35">
        <v>26</v>
      </c>
      <c r="C35">
        <v>18</v>
      </c>
      <c r="D35" s="10">
        <f t="shared" si="0"/>
        <v>44</v>
      </c>
      <c r="E35">
        <v>29</v>
      </c>
      <c r="F35">
        <v>21</v>
      </c>
      <c r="G35" s="10">
        <v>50</v>
      </c>
    </row>
    <row r="36" spans="1:7" x14ac:dyDescent="0.25">
      <c r="A36" s="60">
        <v>32</v>
      </c>
      <c r="B36">
        <v>23</v>
      </c>
      <c r="C36">
        <v>18</v>
      </c>
      <c r="D36" s="10">
        <f t="shared" si="0"/>
        <v>41</v>
      </c>
      <c r="E36">
        <v>28</v>
      </c>
      <c r="F36">
        <v>23</v>
      </c>
      <c r="G36" s="10">
        <v>51</v>
      </c>
    </row>
    <row r="37" spans="1:7" x14ac:dyDescent="0.25">
      <c r="A37" s="60">
        <v>33</v>
      </c>
      <c r="B37">
        <v>11</v>
      </c>
      <c r="C37">
        <v>13</v>
      </c>
      <c r="D37" s="10">
        <f t="shared" si="0"/>
        <v>24</v>
      </c>
      <c r="E37">
        <v>12</v>
      </c>
      <c r="F37">
        <v>20</v>
      </c>
      <c r="G37" s="10">
        <v>32</v>
      </c>
    </row>
    <row r="38" spans="1:7" x14ac:dyDescent="0.25">
      <c r="A38" s="60">
        <v>34</v>
      </c>
      <c r="B38">
        <v>20</v>
      </c>
      <c r="C38">
        <v>15</v>
      </c>
      <c r="D38" s="10">
        <f t="shared" si="0"/>
        <v>35</v>
      </c>
      <c r="E38">
        <v>21</v>
      </c>
      <c r="F38">
        <v>18</v>
      </c>
      <c r="G38" s="10">
        <v>39</v>
      </c>
    </row>
    <row r="39" spans="1:7" x14ac:dyDescent="0.25">
      <c r="A39" s="60">
        <v>35</v>
      </c>
      <c r="B39">
        <v>18</v>
      </c>
      <c r="C39">
        <v>16</v>
      </c>
      <c r="D39" s="10">
        <f t="shared" si="0"/>
        <v>34</v>
      </c>
      <c r="E39">
        <v>23</v>
      </c>
      <c r="F39">
        <v>16</v>
      </c>
      <c r="G39" s="10">
        <v>39</v>
      </c>
    </row>
    <row r="40" spans="1:7" x14ac:dyDescent="0.25">
      <c r="A40" s="60">
        <v>36</v>
      </c>
      <c r="B40">
        <v>20</v>
      </c>
      <c r="C40">
        <v>23</v>
      </c>
      <c r="D40" s="10">
        <f t="shared" si="0"/>
        <v>43</v>
      </c>
      <c r="E40">
        <v>26</v>
      </c>
      <c r="F40">
        <v>28</v>
      </c>
      <c r="G40" s="10">
        <v>54</v>
      </c>
    </row>
    <row r="41" spans="1:7" x14ac:dyDescent="0.25">
      <c r="A41" s="60">
        <v>37</v>
      </c>
      <c r="B41">
        <v>23</v>
      </c>
      <c r="C41">
        <v>21</v>
      </c>
      <c r="D41" s="10">
        <f t="shared" si="0"/>
        <v>44</v>
      </c>
      <c r="E41">
        <v>26</v>
      </c>
      <c r="F41">
        <v>30</v>
      </c>
      <c r="G41" s="10">
        <v>56</v>
      </c>
    </row>
    <row r="42" spans="1:7" x14ac:dyDescent="0.25">
      <c r="A42" s="60">
        <v>38</v>
      </c>
      <c r="B42">
        <v>12</v>
      </c>
      <c r="C42">
        <v>38</v>
      </c>
      <c r="D42" s="10">
        <f t="shared" si="0"/>
        <v>50</v>
      </c>
      <c r="E42">
        <v>15</v>
      </c>
      <c r="F42">
        <v>39</v>
      </c>
      <c r="G42" s="10">
        <v>54</v>
      </c>
    </row>
    <row r="43" spans="1:7" x14ac:dyDescent="0.25">
      <c r="A43" s="60">
        <v>39</v>
      </c>
      <c r="B43">
        <v>24</v>
      </c>
      <c r="C43">
        <v>32</v>
      </c>
      <c r="D43" s="10">
        <f t="shared" si="0"/>
        <v>56</v>
      </c>
      <c r="E43">
        <v>29</v>
      </c>
      <c r="F43">
        <v>38</v>
      </c>
      <c r="G43" s="10">
        <v>67</v>
      </c>
    </row>
    <row r="44" spans="1:7" x14ac:dyDescent="0.25">
      <c r="A44" s="60">
        <v>40</v>
      </c>
      <c r="B44">
        <v>18</v>
      </c>
      <c r="C44">
        <v>23</v>
      </c>
      <c r="D44" s="10">
        <f t="shared" si="0"/>
        <v>41</v>
      </c>
      <c r="E44">
        <v>21</v>
      </c>
      <c r="F44">
        <v>28</v>
      </c>
      <c r="G44" s="10">
        <v>49</v>
      </c>
    </row>
    <row r="45" spans="1:7" x14ac:dyDescent="0.25">
      <c r="A45" s="60">
        <v>41</v>
      </c>
      <c r="B45">
        <v>10</v>
      </c>
      <c r="C45">
        <v>22</v>
      </c>
      <c r="D45" s="10">
        <f t="shared" si="0"/>
        <v>32</v>
      </c>
      <c r="E45">
        <v>14</v>
      </c>
      <c r="F45">
        <v>25</v>
      </c>
      <c r="G45" s="10">
        <v>39</v>
      </c>
    </row>
    <row r="46" spans="1:7" x14ac:dyDescent="0.25">
      <c r="A46" s="60">
        <v>42</v>
      </c>
      <c r="B46">
        <v>22</v>
      </c>
      <c r="C46">
        <v>27</v>
      </c>
      <c r="D46" s="10">
        <f t="shared" si="0"/>
        <v>49</v>
      </c>
      <c r="E46">
        <v>27</v>
      </c>
      <c r="F46">
        <v>29</v>
      </c>
      <c r="G46" s="10">
        <v>56</v>
      </c>
    </row>
    <row r="47" spans="1:7" x14ac:dyDescent="0.25">
      <c r="A47" s="60">
        <v>43</v>
      </c>
      <c r="B47">
        <v>16</v>
      </c>
      <c r="C47">
        <v>24</v>
      </c>
      <c r="D47" s="10">
        <f t="shared" si="0"/>
        <v>40</v>
      </c>
      <c r="E47">
        <v>17</v>
      </c>
      <c r="F47">
        <v>26</v>
      </c>
      <c r="G47" s="10">
        <v>43</v>
      </c>
    </row>
    <row r="48" spans="1:7" x14ac:dyDescent="0.25">
      <c r="A48" s="60">
        <v>44</v>
      </c>
      <c r="B48">
        <v>21</v>
      </c>
      <c r="C48">
        <v>19</v>
      </c>
      <c r="D48" s="10">
        <f t="shared" si="0"/>
        <v>40</v>
      </c>
      <c r="E48">
        <v>23</v>
      </c>
      <c r="F48">
        <v>22</v>
      </c>
      <c r="G48" s="10">
        <v>45</v>
      </c>
    </row>
    <row r="49" spans="1:7" x14ac:dyDescent="0.25">
      <c r="A49" s="60">
        <v>45</v>
      </c>
      <c r="B49">
        <v>25</v>
      </c>
      <c r="C49">
        <v>40</v>
      </c>
      <c r="D49" s="10">
        <f t="shared" si="0"/>
        <v>65</v>
      </c>
      <c r="E49">
        <v>30</v>
      </c>
      <c r="F49">
        <v>43</v>
      </c>
      <c r="G49" s="10">
        <v>73</v>
      </c>
    </row>
    <row r="50" spans="1:7" x14ac:dyDescent="0.25">
      <c r="A50" s="60">
        <v>46</v>
      </c>
      <c r="B50">
        <v>21</v>
      </c>
      <c r="C50">
        <v>17</v>
      </c>
      <c r="D50" s="10">
        <f t="shared" si="0"/>
        <v>38</v>
      </c>
      <c r="E50">
        <v>24</v>
      </c>
      <c r="F50">
        <v>20</v>
      </c>
      <c r="G50" s="10">
        <v>44</v>
      </c>
    </row>
    <row r="51" spans="1:7" x14ac:dyDescent="0.25">
      <c r="A51" s="60">
        <v>47</v>
      </c>
      <c r="B51">
        <v>36</v>
      </c>
      <c r="C51">
        <v>19</v>
      </c>
      <c r="D51" s="10">
        <f t="shared" si="0"/>
        <v>55</v>
      </c>
      <c r="E51">
        <v>39</v>
      </c>
      <c r="F51">
        <v>23</v>
      </c>
      <c r="G51" s="10">
        <v>62</v>
      </c>
    </row>
    <row r="52" spans="1:7" x14ac:dyDescent="0.25">
      <c r="A52" s="60">
        <v>48</v>
      </c>
      <c r="B52">
        <v>36</v>
      </c>
      <c r="C52">
        <v>19</v>
      </c>
      <c r="D52" s="10">
        <f t="shared" si="0"/>
        <v>55</v>
      </c>
      <c r="E52">
        <v>37</v>
      </c>
      <c r="F52">
        <v>23</v>
      </c>
      <c r="G52" s="10">
        <v>60</v>
      </c>
    </row>
    <row r="53" spans="1:7" x14ac:dyDescent="0.25">
      <c r="A53" s="60">
        <v>49</v>
      </c>
      <c r="B53">
        <v>24</v>
      </c>
      <c r="C53">
        <v>38</v>
      </c>
      <c r="D53" s="10">
        <f t="shared" si="0"/>
        <v>62</v>
      </c>
      <c r="E53">
        <v>28</v>
      </c>
      <c r="F53">
        <v>41</v>
      </c>
      <c r="G53" s="10">
        <v>69</v>
      </c>
    </row>
    <row r="54" spans="1:7" x14ac:dyDescent="0.25">
      <c r="A54" s="60">
        <v>50</v>
      </c>
      <c r="B54">
        <v>31</v>
      </c>
      <c r="C54">
        <v>42</v>
      </c>
      <c r="D54" s="10">
        <f t="shared" si="0"/>
        <v>73</v>
      </c>
      <c r="E54">
        <v>35</v>
      </c>
      <c r="F54">
        <v>45</v>
      </c>
      <c r="G54" s="10">
        <v>80</v>
      </c>
    </row>
    <row r="55" spans="1:7" x14ac:dyDescent="0.25">
      <c r="A55" s="60">
        <v>51</v>
      </c>
      <c r="B55">
        <v>43</v>
      </c>
      <c r="C55">
        <v>42</v>
      </c>
      <c r="D55" s="10">
        <f t="shared" si="0"/>
        <v>85</v>
      </c>
      <c r="E55">
        <v>46</v>
      </c>
      <c r="F55">
        <v>42</v>
      </c>
      <c r="G55" s="10">
        <v>88</v>
      </c>
    </row>
    <row r="56" spans="1:7" x14ac:dyDescent="0.25">
      <c r="A56" s="60">
        <v>52</v>
      </c>
      <c r="B56">
        <v>34</v>
      </c>
      <c r="C56">
        <v>29</v>
      </c>
      <c r="D56" s="10">
        <f t="shared" si="0"/>
        <v>63</v>
      </c>
      <c r="E56">
        <v>37</v>
      </c>
      <c r="F56">
        <v>31</v>
      </c>
      <c r="G56" s="10">
        <v>68</v>
      </c>
    </row>
    <row r="57" spans="1:7" x14ac:dyDescent="0.25">
      <c r="A57" s="60">
        <v>53</v>
      </c>
      <c r="B57">
        <v>42</v>
      </c>
      <c r="C57">
        <v>42</v>
      </c>
      <c r="D57" s="10">
        <f t="shared" si="0"/>
        <v>84</v>
      </c>
      <c r="E57">
        <v>45</v>
      </c>
      <c r="F57">
        <v>43</v>
      </c>
      <c r="G57" s="10">
        <v>88</v>
      </c>
    </row>
    <row r="58" spans="1:7" x14ac:dyDescent="0.25">
      <c r="A58" s="60">
        <v>54</v>
      </c>
      <c r="B58">
        <v>38</v>
      </c>
      <c r="C58">
        <v>32</v>
      </c>
      <c r="D58" s="10">
        <f t="shared" si="0"/>
        <v>70</v>
      </c>
      <c r="E58">
        <v>41</v>
      </c>
      <c r="F58">
        <v>35</v>
      </c>
      <c r="G58" s="10">
        <v>76</v>
      </c>
    </row>
    <row r="59" spans="1:7" x14ac:dyDescent="0.25">
      <c r="A59" s="60">
        <v>55</v>
      </c>
      <c r="B59">
        <v>36</v>
      </c>
      <c r="C59">
        <v>23</v>
      </c>
      <c r="D59" s="10">
        <f t="shared" si="0"/>
        <v>59</v>
      </c>
      <c r="E59">
        <v>37</v>
      </c>
      <c r="F59">
        <v>25</v>
      </c>
      <c r="G59" s="10">
        <v>62</v>
      </c>
    </row>
    <row r="60" spans="1:7" x14ac:dyDescent="0.25">
      <c r="A60" s="60">
        <v>56</v>
      </c>
      <c r="B60">
        <v>37</v>
      </c>
      <c r="C60">
        <v>40</v>
      </c>
      <c r="D60" s="10">
        <f t="shared" si="0"/>
        <v>77</v>
      </c>
      <c r="E60">
        <v>39</v>
      </c>
      <c r="F60">
        <v>43</v>
      </c>
      <c r="G60" s="10">
        <v>82</v>
      </c>
    </row>
    <row r="61" spans="1:7" x14ac:dyDescent="0.25">
      <c r="A61" s="60">
        <v>57</v>
      </c>
      <c r="B61">
        <v>35</v>
      </c>
      <c r="C61">
        <v>31</v>
      </c>
      <c r="D61" s="10">
        <f t="shared" si="0"/>
        <v>66</v>
      </c>
      <c r="E61">
        <v>36</v>
      </c>
      <c r="F61">
        <v>34</v>
      </c>
      <c r="G61" s="10">
        <v>70</v>
      </c>
    </row>
    <row r="62" spans="1:7" x14ac:dyDescent="0.25">
      <c r="A62" s="60">
        <v>58</v>
      </c>
      <c r="B62">
        <v>27</v>
      </c>
      <c r="C62">
        <v>40</v>
      </c>
      <c r="D62" s="10">
        <f t="shared" si="0"/>
        <v>67</v>
      </c>
      <c r="E62">
        <v>33</v>
      </c>
      <c r="F62">
        <v>42</v>
      </c>
      <c r="G62" s="10">
        <v>75</v>
      </c>
    </row>
    <row r="63" spans="1:7" x14ac:dyDescent="0.25">
      <c r="A63" s="60">
        <v>59</v>
      </c>
      <c r="B63">
        <v>25</v>
      </c>
      <c r="C63">
        <v>35</v>
      </c>
      <c r="D63" s="10">
        <f t="shared" si="0"/>
        <v>60</v>
      </c>
      <c r="E63">
        <v>25</v>
      </c>
      <c r="F63">
        <v>36</v>
      </c>
      <c r="G63" s="10">
        <v>61</v>
      </c>
    </row>
    <row r="64" spans="1:7" x14ac:dyDescent="0.25">
      <c r="A64" s="60">
        <v>60</v>
      </c>
      <c r="B64">
        <v>41</v>
      </c>
      <c r="C64">
        <v>45</v>
      </c>
      <c r="D64" s="10">
        <f t="shared" si="0"/>
        <v>86</v>
      </c>
      <c r="E64">
        <v>43</v>
      </c>
      <c r="F64">
        <v>47</v>
      </c>
      <c r="G64" s="10">
        <v>90</v>
      </c>
    </row>
    <row r="65" spans="1:7" x14ac:dyDescent="0.25">
      <c r="A65" s="60">
        <v>61</v>
      </c>
      <c r="B65">
        <v>42</v>
      </c>
      <c r="C65">
        <v>43</v>
      </c>
      <c r="D65" s="10">
        <f t="shared" si="0"/>
        <v>85</v>
      </c>
      <c r="E65">
        <v>45</v>
      </c>
      <c r="F65">
        <v>44</v>
      </c>
      <c r="G65" s="10">
        <v>89</v>
      </c>
    </row>
    <row r="66" spans="1:7" x14ac:dyDescent="0.25">
      <c r="A66" s="60">
        <v>62</v>
      </c>
      <c r="B66">
        <v>39</v>
      </c>
      <c r="C66">
        <v>26</v>
      </c>
      <c r="D66" s="10">
        <f t="shared" si="0"/>
        <v>65</v>
      </c>
      <c r="E66">
        <v>41</v>
      </c>
      <c r="F66">
        <v>29</v>
      </c>
      <c r="G66" s="10">
        <v>70</v>
      </c>
    </row>
    <row r="67" spans="1:7" x14ac:dyDescent="0.25">
      <c r="A67" s="60">
        <v>63</v>
      </c>
      <c r="B67">
        <v>30</v>
      </c>
      <c r="C67">
        <v>26</v>
      </c>
      <c r="D67" s="10">
        <f t="shared" si="0"/>
        <v>56</v>
      </c>
      <c r="E67">
        <v>35</v>
      </c>
      <c r="F67">
        <v>26</v>
      </c>
      <c r="G67" s="10">
        <v>61</v>
      </c>
    </row>
    <row r="68" spans="1:7" x14ac:dyDescent="0.25">
      <c r="A68" s="60">
        <v>64</v>
      </c>
      <c r="B68">
        <v>40</v>
      </c>
      <c r="C68">
        <v>40</v>
      </c>
      <c r="D68" s="10">
        <f t="shared" si="0"/>
        <v>80</v>
      </c>
      <c r="E68">
        <v>41</v>
      </c>
      <c r="F68">
        <v>40</v>
      </c>
      <c r="G68" s="10">
        <v>81</v>
      </c>
    </row>
    <row r="69" spans="1:7" x14ac:dyDescent="0.25">
      <c r="A69" s="60">
        <v>65</v>
      </c>
      <c r="B69">
        <v>33</v>
      </c>
      <c r="C69">
        <v>34</v>
      </c>
      <c r="D69" s="10">
        <f t="shared" ref="D69:D95" si="1">B69+C69</f>
        <v>67</v>
      </c>
      <c r="E69">
        <v>34</v>
      </c>
      <c r="F69">
        <v>36</v>
      </c>
      <c r="G69" s="10">
        <v>70</v>
      </c>
    </row>
    <row r="70" spans="1:7" x14ac:dyDescent="0.25">
      <c r="A70" s="60">
        <v>66</v>
      </c>
      <c r="B70">
        <v>32</v>
      </c>
      <c r="C70">
        <v>24</v>
      </c>
      <c r="D70" s="10">
        <f t="shared" si="1"/>
        <v>56</v>
      </c>
      <c r="E70">
        <v>33</v>
      </c>
      <c r="F70">
        <v>26</v>
      </c>
      <c r="G70" s="10">
        <v>59</v>
      </c>
    </row>
    <row r="71" spans="1:7" x14ac:dyDescent="0.25">
      <c r="A71" s="60">
        <v>67</v>
      </c>
      <c r="B71">
        <v>33</v>
      </c>
      <c r="C71">
        <v>28</v>
      </c>
      <c r="D71" s="10">
        <f t="shared" si="1"/>
        <v>61</v>
      </c>
      <c r="E71">
        <v>35</v>
      </c>
      <c r="F71">
        <v>28</v>
      </c>
      <c r="G71" s="10">
        <v>63</v>
      </c>
    </row>
    <row r="72" spans="1:7" x14ac:dyDescent="0.25">
      <c r="A72" s="60">
        <v>68</v>
      </c>
      <c r="B72">
        <v>40</v>
      </c>
      <c r="C72">
        <v>35</v>
      </c>
      <c r="D72" s="10">
        <f t="shared" si="1"/>
        <v>75</v>
      </c>
      <c r="E72">
        <v>41</v>
      </c>
      <c r="F72">
        <v>35</v>
      </c>
      <c r="G72" s="10">
        <v>76</v>
      </c>
    </row>
    <row r="73" spans="1:7" x14ac:dyDescent="0.25">
      <c r="A73" s="60">
        <v>69</v>
      </c>
      <c r="B73">
        <v>30</v>
      </c>
      <c r="C73">
        <v>20</v>
      </c>
      <c r="D73" s="10">
        <f t="shared" si="1"/>
        <v>50</v>
      </c>
      <c r="E73">
        <v>30</v>
      </c>
      <c r="F73">
        <v>21</v>
      </c>
      <c r="G73" s="10">
        <v>51</v>
      </c>
    </row>
    <row r="74" spans="1:7" x14ac:dyDescent="0.25">
      <c r="A74" s="60">
        <v>70</v>
      </c>
      <c r="B74">
        <v>34</v>
      </c>
      <c r="C74">
        <v>46</v>
      </c>
      <c r="D74" s="10">
        <f t="shared" si="1"/>
        <v>80</v>
      </c>
      <c r="E74">
        <v>35</v>
      </c>
      <c r="F74">
        <v>47</v>
      </c>
      <c r="G74" s="10">
        <v>82</v>
      </c>
    </row>
    <row r="75" spans="1:7" x14ac:dyDescent="0.25">
      <c r="A75" s="60">
        <v>71</v>
      </c>
      <c r="B75">
        <v>32</v>
      </c>
      <c r="C75">
        <v>25</v>
      </c>
      <c r="D75" s="10">
        <f t="shared" si="1"/>
        <v>57</v>
      </c>
      <c r="E75">
        <v>33</v>
      </c>
      <c r="F75">
        <v>25</v>
      </c>
      <c r="G75" s="10">
        <v>58</v>
      </c>
    </row>
    <row r="76" spans="1:7" x14ac:dyDescent="0.25">
      <c r="A76" s="60">
        <v>72</v>
      </c>
      <c r="B76">
        <v>40</v>
      </c>
      <c r="C76">
        <v>26</v>
      </c>
      <c r="D76" s="10">
        <f t="shared" si="1"/>
        <v>66</v>
      </c>
      <c r="E76">
        <v>40</v>
      </c>
      <c r="F76">
        <v>26</v>
      </c>
      <c r="G76" s="10">
        <v>66</v>
      </c>
    </row>
    <row r="77" spans="1:7" x14ac:dyDescent="0.25">
      <c r="A77" s="60">
        <v>73</v>
      </c>
      <c r="B77">
        <v>28</v>
      </c>
      <c r="C77">
        <v>31</v>
      </c>
      <c r="D77" s="10">
        <f t="shared" si="1"/>
        <v>59</v>
      </c>
      <c r="E77">
        <v>28</v>
      </c>
      <c r="F77">
        <v>31</v>
      </c>
      <c r="G77" s="10">
        <v>59</v>
      </c>
    </row>
    <row r="78" spans="1:7" x14ac:dyDescent="0.25">
      <c r="A78" s="60">
        <v>74</v>
      </c>
      <c r="B78">
        <v>30</v>
      </c>
      <c r="C78">
        <v>27</v>
      </c>
      <c r="D78" s="10">
        <f t="shared" si="1"/>
        <v>57</v>
      </c>
      <c r="E78">
        <v>31</v>
      </c>
      <c r="F78">
        <v>28</v>
      </c>
      <c r="G78" s="10">
        <v>59</v>
      </c>
    </row>
    <row r="79" spans="1:7" x14ac:dyDescent="0.25">
      <c r="A79" s="60">
        <v>75</v>
      </c>
      <c r="B79">
        <v>30</v>
      </c>
      <c r="C79">
        <v>23</v>
      </c>
      <c r="D79" s="10">
        <f t="shared" si="1"/>
        <v>53</v>
      </c>
      <c r="E79">
        <v>30</v>
      </c>
      <c r="F79">
        <v>23</v>
      </c>
      <c r="G79" s="10">
        <v>53</v>
      </c>
    </row>
    <row r="80" spans="1:7" x14ac:dyDescent="0.25">
      <c r="A80" s="60">
        <v>76</v>
      </c>
      <c r="B80">
        <v>36</v>
      </c>
      <c r="C80">
        <v>22</v>
      </c>
      <c r="D80" s="10">
        <f t="shared" si="1"/>
        <v>58</v>
      </c>
      <c r="E80">
        <v>36</v>
      </c>
      <c r="F80">
        <v>23</v>
      </c>
      <c r="G80" s="10">
        <v>59</v>
      </c>
    </row>
    <row r="81" spans="1:7" x14ac:dyDescent="0.25">
      <c r="A81" s="60">
        <v>77</v>
      </c>
      <c r="B81">
        <v>36</v>
      </c>
      <c r="C81">
        <v>29</v>
      </c>
      <c r="D81" s="10">
        <f t="shared" si="1"/>
        <v>65</v>
      </c>
      <c r="E81">
        <v>36</v>
      </c>
      <c r="F81">
        <v>29</v>
      </c>
      <c r="G81" s="10">
        <v>65</v>
      </c>
    </row>
    <row r="82" spans="1:7" x14ac:dyDescent="0.25">
      <c r="A82" s="60">
        <v>78</v>
      </c>
      <c r="B82">
        <v>16</v>
      </c>
      <c r="C82">
        <v>18</v>
      </c>
      <c r="D82" s="10">
        <f t="shared" si="1"/>
        <v>34</v>
      </c>
      <c r="E82">
        <v>16</v>
      </c>
      <c r="F82">
        <v>18</v>
      </c>
      <c r="G82" s="10">
        <v>34</v>
      </c>
    </row>
    <row r="83" spans="1:7" x14ac:dyDescent="0.25">
      <c r="A83" s="60">
        <v>79</v>
      </c>
      <c r="B83">
        <v>19</v>
      </c>
      <c r="C83">
        <v>13</v>
      </c>
      <c r="D83" s="10">
        <f t="shared" si="1"/>
        <v>32</v>
      </c>
      <c r="E83">
        <v>20</v>
      </c>
      <c r="F83">
        <v>13</v>
      </c>
      <c r="G83" s="10">
        <v>33</v>
      </c>
    </row>
    <row r="84" spans="1:7" x14ac:dyDescent="0.25">
      <c r="A84" s="60">
        <v>80</v>
      </c>
      <c r="B84">
        <v>17</v>
      </c>
      <c r="C84">
        <v>10</v>
      </c>
      <c r="D84" s="10">
        <f t="shared" si="1"/>
        <v>27</v>
      </c>
      <c r="E84">
        <v>17</v>
      </c>
      <c r="F84">
        <v>10</v>
      </c>
      <c r="G84" s="10">
        <v>27</v>
      </c>
    </row>
    <row r="85" spans="1:7" x14ac:dyDescent="0.25">
      <c r="A85" s="60">
        <v>81</v>
      </c>
      <c r="B85">
        <v>8</v>
      </c>
      <c r="C85">
        <v>15</v>
      </c>
      <c r="D85" s="10">
        <f t="shared" si="1"/>
        <v>23</v>
      </c>
      <c r="E85">
        <v>8</v>
      </c>
      <c r="F85">
        <v>16</v>
      </c>
      <c r="G85" s="10">
        <v>24</v>
      </c>
    </row>
    <row r="86" spans="1:7" x14ac:dyDescent="0.25">
      <c r="A86" s="60">
        <v>82</v>
      </c>
      <c r="B86">
        <v>9</v>
      </c>
      <c r="C86">
        <v>17</v>
      </c>
      <c r="D86" s="10">
        <f t="shared" si="1"/>
        <v>26</v>
      </c>
      <c r="E86">
        <v>9</v>
      </c>
      <c r="F86">
        <v>17</v>
      </c>
      <c r="G86" s="10">
        <v>26</v>
      </c>
    </row>
    <row r="87" spans="1:7" x14ac:dyDescent="0.25">
      <c r="A87" s="60">
        <v>83</v>
      </c>
      <c r="B87">
        <v>13</v>
      </c>
      <c r="C87">
        <v>12</v>
      </c>
      <c r="D87" s="10">
        <f t="shared" si="1"/>
        <v>25</v>
      </c>
      <c r="E87">
        <v>14</v>
      </c>
      <c r="F87">
        <v>12</v>
      </c>
      <c r="G87" s="10">
        <v>26</v>
      </c>
    </row>
    <row r="88" spans="1:7" x14ac:dyDescent="0.25">
      <c r="A88" s="60">
        <v>84</v>
      </c>
      <c r="B88">
        <v>11</v>
      </c>
      <c r="C88">
        <v>9</v>
      </c>
      <c r="D88" s="10">
        <f t="shared" si="1"/>
        <v>20</v>
      </c>
      <c r="E88">
        <v>12</v>
      </c>
      <c r="F88">
        <v>9</v>
      </c>
      <c r="G88" s="10">
        <v>21</v>
      </c>
    </row>
    <row r="89" spans="1:7" x14ac:dyDescent="0.25">
      <c r="A89" s="60">
        <v>85</v>
      </c>
      <c r="B89">
        <v>9</v>
      </c>
      <c r="C89">
        <v>12</v>
      </c>
      <c r="D89" s="10">
        <f t="shared" si="1"/>
        <v>21</v>
      </c>
      <c r="E89">
        <v>9</v>
      </c>
      <c r="F89">
        <v>12</v>
      </c>
      <c r="G89" s="10">
        <v>21</v>
      </c>
    </row>
    <row r="90" spans="1:7" x14ac:dyDescent="0.25">
      <c r="A90" s="60">
        <v>86</v>
      </c>
      <c r="B90">
        <v>7</v>
      </c>
      <c r="C90">
        <v>4</v>
      </c>
      <c r="D90" s="10">
        <f t="shared" si="1"/>
        <v>11</v>
      </c>
      <c r="E90">
        <v>7</v>
      </c>
      <c r="F90">
        <v>4</v>
      </c>
      <c r="G90" s="10">
        <v>11</v>
      </c>
    </row>
    <row r="91" spans="1:7" x14ac:dyDescent="0.25">
      <c r="A91" s="60">
        <v>87</v>
      </c>
      <c r="B91">
        <v>6</v>
      </c>
      <c r="C91">
        <v>3</v>
      </c>
      <c r="D91" s="10">
        <f t="shared" si="1"/>
        <v>9</v>
      </c>
      <c r="E91">
        <v>6</v>
      </c>
      <c r="F91">
        <v>3</v>
      </c>
      <c r="G91" s="10">
        <v>9</v>
      </c>
    </row>
    <row r="92" spans="1:7" x14ac:dyDescent="0.25">
      <c r="A92" s="60">
        <v>88</v>
      </c>
      <c r="B92">
        <v>6</v>
      </c>
      <c r="C92">
        <v>7</v>
      </c>
      <c r="D92" s="10">
        <f t="shared" si="1"/>
        <v>13</v>
      </c>
      <c r="E92">
        <v>6</v>
      </c>
      <c r="F92">
        <v>7</v>
      </c>
      <c r="G92" s="10">
        <v>13</v>
      </c>
    </row>
    <row r="93" spans="1:7" x14ac:dyDescent="0.25">
      <c r="A93" s="60">
        <v>89</v>
      </c>
      <c r="B93">
        <v>2</v>
      </c>
      <c r="C93">
        <v>5</v>
      </c>
      <c r="D93" s="10">
        <f t="shared" si="1"/>
        <v>7</v>
      </c>
      <c r="E93">
        <v>2</v>
      </c>
      <c r="F93">
        <v>5</v>
      </c>
      <c r="G93" s="10">
        <v>7</v>
      </c>
    </row>
    <row r="94" spans="1:7" x14ac:dyDescent="0.25">
      <c r="A94" s="60" t="s">
        <v>264</v>
      </c>
      <c r="B94">
        <v>5</v>
      </c>
      <c r="C94">
        <v>21</v>
      </c>
      <c r="D94" s="10">
        <f t="shared" si="1"/>
        <v>26</v>
      </c>
      <c r="E94">
        <v>5</v>
      </c>
      <c r="F94">
        <v>21</v>
      </c>
      <c r="G94" s="10">
        <v>26</v>
      </c>
    </row>
    <row r="95" spans="1:7" x14ac:dyDescent="0.25">
      <c r="A95" s="60" t="s">
        <v>265</v>
      </c>
      <c r="B95">
        <v>0</v>
      </c>
      <c r="C95">
        <v>9</v>
      </c>
      <c r="D95" s="10">
        <f t="shared" si="1"/>
        <v>9</v>
      </c>
      <c r="E95">
        <v>0</v>
      </c>
      <c r="F95">
        <v>9</v>
      </c>
      <c r="G95" s="10">
        <v>9</v>
      </c>
    </row>
    <row r="96" spans="1:7" x14ac:dyDescent="0.25">
      <c r="A96" s="33" t="s">
        <v>2</v>
      </c>
      <c r="B96" s="18">
        <f>SUM(B4:B95)</f>
        <v>2080</v>
      </c>
      <c r="C96" s="18">
        <f>SUM(C4:C95)</f>
        <v>2038</v>
      </c>
      <c r="D96" s="18">
        <f>B96+C96</f>
        <v>4118</v>
      </c>
      <c r="E96" s="18">
        <v>2247</v>
      </c>
      <c r="F96" s="18">
        <v>2192</v>
      </c>
      <c r="G96" s="18">
        <v>4439</v>
      </c>
    </row>
  </sheetData>
  <mergeCells count="3">
    <mergeCell ref="B2:D2"/>
    <mergeCell ref="E2:G2"/>
    <mergeCell ref="A2:A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2"/>
  <sheetViews>
    <sheetView workbookViewId="0">
      <selection activeCell="A2" sqref="A2:A3"/>
    </sheetView>
  </sheetViews>
  <sheetFormatPr defaultRowHeight="15" x14ac:dyDescent="0.25"/>
  <cols>
    <col min="1" max="1" width="19.85546875" customWidth="1"/>
    <col min="2" max="6" width="12.7109375" customWidth="1"/>
  </cols>
  <sheetData>
    <row r="1" spans="1:7" s="10" customFormat="1" x14ac:dyDescent="0.25">
      <c r="A1" s="10" t="s">
        <v>517</v>
      </c>
    </row>
    <row r="2" spans="1:7" s="16" customFormat="1" ht="30" customHeight="1" x14ac:dyDescent="0.25">
      <c r="A2" s="156" t="s">
        <v>9</v>
      </c>
      <c r="B2" s="154">
        <v>2016</v>
      </c>
      <c r="C2" s="154">
        <v>2021</v>
      </c>
      <c r="D2" s="154" t="s">
        <v>10</v>
      </c>
      <c r="E2" s="154"/>
      <c r="F2" s="154" t="s">
        <v>11</v>
      </c>
    </row>
    <row r="3" spans="1:7" x14ac:dyDescent="0.25">
      <c r="A3" s="157"/>
      <c r="B3" s="155"/>
      <c r="C3" s="155"/>
      <c r="D3" s="61" t="s">
        <v>12</v>
      </c>
      <c r="E3" s="61" t="s">
        <v>13</v>
      </c>
      <c r="F3" s="155"/>
    </row>
    <row r="4" spans="1:7" x14ac:dyDescent="0.25">
      <c r="A4" t="s">
        <v>14</v>
      </c>
      <c r="B4">
        <v>657</v>
      </c>
      <c r="C4">
        <v>625</v>
      </c>
      <c r="D4">
        <v>-32</v>
      </c>
      <c r="E4" s="5">
        <v>-4.8706240487062402</v>
      </c>
      <c r="F4">
        <v>2.1</v>
      </c>
      <c r="G4" s="5"/>
    </row>
    <row r="5" spans="1:7" x14ac:dyDescent="0.25">
      <c r="A5" t="s">
        <v>15</v>
      </c>
      <c r="B5" s="1">
        <v>1035</v>
      </c>
      <c r="C5" s="1">
        <v>1034</v>
      </c>
      <c r="D5">
        <v>-1</v>
      </c>
      <c r="E5" s="5">
        <v>-9.6618357487922704E-2</v>
      </c>
      <c r="F5">
        <v>2.2999999999999998</v>
      </c>
      <c r="G5" s="5"/>
    </row>
    <row r="6" spans="1:7" x14ac:dyDescent="0.25">
      <c r="A6" t="s">
        <v>16</v>
      </c>
      <c r="B6">
        <v>846</v>
      </c>
      <c r="C6">
        <v>928</v>
      </c>
      <c r="D6">
        <v>82</v>
      </c>
      <c r="E6" s="5">
        <v>9.6926713947990546</v>
      </c>
      <c r="F6">
        <v>2.2999999999999998</v>
      </c>
      <c r="G6" s="5"/>
    </row>
    <row r="7" spans="1:7" x14ac:dyDescent="0.25">
      <c r="A7" t="s">
        <v>17</v>
      </c>
      <c r="B7">
        <v>158</v>
      </c>
      <c r="C7">
        <v>174</v>
      </c>
      <c r="D7">
        <v>16</v>
      </c>
      <c r="E7" s="5">
        <v>10.126582278481013</v>
      </c>
      <c r="F7">
        <v>2.1</v>
      </c>
      <c r="G7" s="5"/>
    </row>
    <row r="8" spans="1:7" x14ac:dyDescent="0.25">
      <c r="A8" t="s">
        <v>18</v>
      </c>
      <c r="B8">
        <v>193</v>
      </c>
      <c r="C8">
        <v>177</v>
      </c>
      <c r="D8">
        <v>-16</v>
      </c>
      <c r="E8" s="5">
        <v>-8.290155440414507</v>
      </c>
      <c r="F8">
        <v>2.2000000000000002</v>
      </c>
      <c r="G8" s="5"/>
    </row>
    <row r="9" spans="1:7" x14ac:dyDescent="0.25">
      <c r="A9" t="s">
        <v>19</v>
      </c>
      <c r="B9">
        <v>369</v>
      </c>
      <c r="C9">
        <v>342</v>
      </c>
      <c r="D9">
        <v>-27</v>
      </c>
      <c r="E9" s="5">
        <v>-7.3170731707317076</v>
      </c>
      <c r="F9">
        <v>2.2000000000000002</v>
      </c>
      <c r="G9" s="5"/>
    </row>
    <row r="10" spans="1:7" x14ac:dyDescent="0.25">
      <c r="A10" t="s">
        <v>20</v>
      </c>
      <c r="B10">
        <v>893</v>
      </c>
      <c r="C10">
        <v>765</v>
      </c>
      <c r="D10">
        <v>-128</v>
      </c>
      <c r="E10" s="5">
        <v>-14.33370660694289</v>
      </c>
      <c r="F10">
        <v>2.2000000000000002</v>
      </c>
      <c r="G10" s="5"/>
    </row>
    <row r="11" spans="1:7" x14ac:dyDescent="0.25">
      <c r="A11" t="s">
        <v>21</v>
      </c>
      <c r="B11">
        <v>383</v>
      </c>
      <c r="C11">
        <v>394</v>
      </c>
      <c r="D11">
        <v>11</v>
      </c>
      <c r="E11" s="5">
        <v>2.8720626631853787</v>
      </c>
      <c r="F11">
        <v>2.2999999999999998</v>
      </c>
      <c r="G11" s="5"/>
    </row>
    <row r="12" spans="1:7" x14ac:dyDescent="0.25">
      <c r="A12" s="17" t="s">
        <v>2</v>
      </c>
      <c r="B12" s="18">
        <v>4534</v>
      </c>
      <c r="C12" s="18">
        <v>4439</v>
      </c>
      <c r="D12" s="17">
        <v>-95</v>
      </c>
      <c r="E12" s="22">
        <v>-2.0952801058667845</v>
      </c>
      <c r="F12" s="17">
        <v>2.2999999999999998</v>
      </c>
      <c r="G12" s="5"/>
    </row>
  </sheetData>
  <mergeCells count="5">
    <mergeCell ref="D2:E2"/>
    <mergeCell ref="F2:F3"/>
    <mergeCell ref="C2:C3"/>
    <mergeCell ref="B2:B3"/>
    <mergeCell ref="A2:A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4"/>
  <sheetViews>
    <sheetView workbookViewId="0">
      <selection activeCell="N12" sqref="N12"/>
    </sheetView>
  </sheetViews>
  <sheetFormatPr defaultRowHeight="15" x14ac:dyDescent="0.25"/>
  <cols>
    <col min="1" max="1" width="17.7109375" customWidth="1"/>
    <col min="2" max="7" width="11.7109375" customWidth="1"/>
  </cols>
  <sheetData>
    <row r="1" spans="1:7" x14ac:dyDescent="0.25">
      <c r="A1" s="10" t="s">
        <v>545</v>
      </c>
    </row>
    <row r="2" spans="1:7" x14ac:dyDescent="0.25">
      <c r="A2" s="160" t="s">
        <v>266</v>
      </c>
      <c r="B2" s="158" t="s">
        <v>0</v>
      </c>
      <c r="C2" s="158"/>
      <c r="D2" s="158"/>
      <c r="E2" s="158" t="s">
        <v>262</v>
      </c>
      <c r="F2" s="158"/>
      <c r="G2" s="158"/>
    </row>
    <row r="3" spans="1:7" x14ac:dyDescent="0.25">
      <c r="A3" s="161"/>
      <c r="B3" s="21" t="s">
        <v>65</v>
      </c>
      <c r="C3" s="21" t="s">
        <v>66</v>
      </c>
      <c r="D3" s="21" t="s">
        <v>2</v>
      </c>
      <c r="E3" s="21" t="s">
        <v>65</v>
      </c>
      <c r="F3" s="21" t="s">
        <v>66</v>
      </c>
      <c r="G3" s="21" t="s">
        <v>2</v>
      </c>
    </row>
    <row r="4" spans="1:7" x14ac:dyDescent="0.25">
      <c r="A4" s="62" t="s">
        <v>543</v>
      </c>
      <c r="B4">
        <v>85</v>
      </c>
      <c r="C4">
        <v>79</v>
      </c>
      <c r="D4">
        <f>C4+B4</f>
        <v>164</v>
      </c>
      <c r="E4">
        <v>94</v>
      </c>
      <c r="F4">
        <v>88</v>
      </c>
      <c r="G4">
        <v>182</v>
      </c>
    </row>
    <row r="5" spans="1:7" x14ac:dyDescent="0.25">
      <c r="A5" s="62" t="s">
        <v>542</v>
      </c>
      <c r="B5">
        <v>95</v>
      </c>
      <c r="C5">
        <v>96</v>
      </c>
      <c r="D5">
        <f t="shared" ref="D5:D23" si="0">C5+B5</f>
        <v>191</v>
      </c>
      <c r="E5">
        <v>109</v>
      </c>
      <c r="F5">
        <v>112</v>
      </c>
      <c r="G5">
        <v>221</v>
      </c>
    </row>
    <row r="6" spans="1:7" x14ac:dyDescent="0.25">
      <c r="A6" s="62" t="s">
        <v>544</v>
      </c>
      <c r="B6">
        <v>105</v>
      </c>
      <c r="C6">
        <v>87</v>
      </c>
      <c r="D6">
        <f t="shared" si="0"/>
        <v>192</v>
      </c>
      <c r="E6">
        <v>117</v>
      </c>
      <c r="F6">
        <v>96</v>
      </c>
      <c r="G6">
        <v>213</v>
      </c>
    </row>
    <row r="7" spans="1:7" x14ac:dyDescent="0.25">
      <c r="A7" t="s">
        <v>267</v>
      </c>
      <c r="B7">
        <v>79</v>
      </c>
      <c r="C7">
        <v>87</v>
      </c>
      <c r="D7">
        <f t="shared" si="0"/>
        <v>166</v>
      </c>
      <c r="E7">
        <v>84</v>
      </c>
      <c r="F7">
        <v>92</v>
      </c>
      <c r="G7">
        <v>176</v>
      </c>
    </row>
    <row r="8" spans="1:7" x14ac:dyDescent="0.25">
      <c r="A8" t="s">
        <v>268</v>
      </c>
      <c r="B8">
        <v>89</v>
      </c>
      <c r="C8">
        <v>78</v>
      </c>
      <c r="D8">
        <f t="shared" si="0"/>
        <v>167</v>
      </c>
      <c r="E8">
        <v>92</v>
      </c>
      <c r="F8">
        <v>82</v>
      </c>
      <c r="G8">
        <v>174</v>
      </c>
    </row>
    <row r="9" spans="1:7" x14ac:dyDescent="0.25">
      <c r="A9" t="s">
        <v>269</v>
      </c>
      <c r="B9">
        <v>102</v>
      </c>
      <c r="C9">
        <v>84</v>
      </c>
      <c r="D9">
        <f t="shared" si="0"/>
        <v>186</v>
      </c>
      <c r="E9">
        <v>113</v>
      </c>
      <c r="F9">
        <v>88</v>
      </c>
      <c r="G9">
        <v>201</v>
      </c>
    </row>
    <row r="10" spans="1:7" x14ac:dyDescent="0.25">
      <c r="A10" t="s">
        <v>270</v>
      </c>
      <c r="B10">
        <v>97</v>
      </c>
      <c r="C10">
        <v>88</v>
      </c>
      <c r="D10">
        <f t="shared" si="0"/>
        <v>185</v>
      </c>
      <c r="E10">
        <v>107</v>
      </c>
      <c r="F10">
        <v>107</v>
      </c>
      <c r="G10">
        <v>214</v>
      </c>
    </row>
    <row r="11" spans="1:7" x14ac:dyDescent="0.25">
      <c r="A11" t="s">
        <v>271</v>
      </c>
      <c r="B11">
        <v>97</v>
      </c>
      <c r="C11">
        <v>130</v>
      </c>
      <c r="D11">
        <f t="shared" si="0"/>
        <v>227</v>
      </c>
      <c r="E11">
        <v>119</v>
      </c>
      <c r="F11">
        <v>151</v>
      </c>
      <c r="G11">
        <v>270</v>
      </c>
    </row>
    <row r="12" spans="1:7" x14ac:dyDescent="0.25">
      <c r="A12" t="s">
        <v>272</v>
      </c>
      <c r="B12">
        <v>87</v>
      </c>
      <c r="C12">
        <v>115</v>
      </c>
      <c r="D12">
        <f t="shared" si="0"/>
        <v>202</v>
      </c>
      <c r="E12">
        <v>102</v>
      </c>
      <c r="F12">
        <v>130</v>
      </c>
      <c r="G12">
        <v>232</v>
      </c>
    </row>
    <row r="13" spans="1:7" x14ac:dyDescent="0.25">
      <c r="A13" t="s">
        <v>273</v>
      </c>
      <c r="B13">
        <v>142</v>
      </c>
      <c r="C13">
        <v>133</v>
      </c>
      <c r="D13">
        <f t="shared" si="0"/>
        <v>275</v>
      </c>
      <c r="E13">
        <v>158</v>
      </c>
      <c r="F13">
        <v>150</v>
      </c>
      <c r="G13">
        <v>308</v>
      </c>
    </row>
    <row r="14" spans="1:7" x14ac:dyDescent="0.25">
      <c r="A14" t="s">
        <v>274</v>
      </c>
      <c r="B14">
        <v>188</v>
      </c>
      <c r="C14">
        <v>187</v>
      </c>
      <c r="D14">
        <f t="shared" si="0"/>
        <v>375</v>
      </c>
      <c r="E14">
        <v>204</v>
      </c>
      <c r="F14">
        <v>196</v>
      </c>
      <c r="G14">
        <v>400</v>
      </c>
    </row>
    <row r="15" spans="1:7" x14ac:dyDescent="0.25">
      <c r="A15" t="s">
        <v>275</v>
      </c>
      <c r="B15">
        <v>160</v>
      </c>
      <c r="C15">
        <v>169</v>
      </c>
      <c r="D15">
        <f t="shared" si="0"/>
        <v>329</v>
      </c>
      <c r="E15">
        <v>170</v>
      </c>
      <c r="F15">
        <v>180</v>
      </c>
      <c r="G15">
        <v>350</v>
      </c>
    </row>
    <row r="16" spans="1:7" x14ac:dyDescent="0.25">
      <c r="A16" t="s">
        <v>276</v>
      </c>
      <c r="B16">
        <v>192</v>
      </c>
      <c r="C16">
        <v>180</v>
      </c>
      <c r="D16">
        <f t="shared" si="0"/>
        <v>372</v>
      </c>
      <c r="E16">
        <v>205</v>
      </c>
      <c r="F16">
        <v>186</v>
      </c>
      <c r="G16">
        <v>391</v>
      </c>
    </row>
    <row r="17" spans="1:7" x14ac:dyDescent="0.25">
      <c r="A17" t="s">
        <v>277</v>
      </c>
      <c r="B17">
        <v>168</v>
      </c>
      <c r="C17">
        <v>141</v>
      </c>
      <c r="D17">
        <f t="shared" si="0"/>
        <v>309</v>
      </c>
      <c r="E17">
        <v>173</v>
      </c>
      <c r="F17">
        <v>146</v>
      </c>
      <c r="G17">
        <v>319</v>
      </c>
    </row>
    <row r="18" spans="1:7" x14ac:dyDescent="0.25">
      <c r="A18" t="s">
        <v>278</v>
      </c>
      <c r="B18">
        <v>164</v>
      </c>
      <c r="C18">
        <v>155</v>
      </c>
      <c r="D18">
        <f t="shared" si="0"/>
        <v>319</v>
      </c>
      <c r="E18">
        <v>167</v>
      </c>
      <c r="F18">
        <v>157</v>
      </c>
      <c r="G18">
        <v>324</v>
      </c>
    </row>
    <row r="19" spans="1:7" x14ac:dyDescent="0.25">
      <c r="A19" t="s">
        <v>279</v>
      </c>
      <c r="B19">
        <v>137</v>
      </c>
      <c r="C19">
        <v>105</v>
      </c>
      <c r="D19">
        <f t="shared" si="0"/>
        <v>242</v>
      </c>
      <c r="E19">
        <v>138</v>
      </c>
      <c r="F19">
        <v>106</v>
      </c>
      <c r="G19">
        <v>244</v>
      </c>
    </row>
    <row r="20" spans="1:7" x14ac:dyDescent="0.25">
      <c r="A20" t="s">
        <v>280</v>
      </c>
      <c r="B20">
        <v>58</v>
      </c>
      <c r="C20">
        <v>63</v>
      </c>
      <c r="D20">
        <f t="shared" si="0"/>
        <v>121</v>
      </c>
      <c r="E20">
        <v>60</v>
      </c>
      <c r="F20">
        <v>64</v>
      </c>
      <c r="G20">
        <v>124</v>
      </c>
    </row>
    <row r="21" spans="1:7" x14ac:dyDescent="0.25">
      <c r="A21" t="s">
        <v>281</v>
      </c>
      <c r="B21">
        <v>30</v>
      </c>
      <c r="C21">
        <v>31</v>
      </c>
      <c r="D21">
        <f t="shared" si="0"/>
        <v>61</v>
      </c>
      <c r="E21">
        <v>30</v>
      </c>
      <c r="F21">
        <v>31</v>
      </c>
      <c r="G21">
        <v>61</v>
      </c>
    </row>
    <row r="22" spans="1:7" x14ac:dyDescent="0.25">
      <c r="A22" t="s">
        <v>264</v>
      </c>
      <c r="B22">
        <v>5</v>
      </c>
      <c r="C22">
        <v>21</v>
      </c>
      <c r="D22">
        <f t="shared" si="0"/>
        <v>26</v>
      </c>
      <c r="E22">
        <v>5</v>
      </c>
      <c r="F22">
        <v>21</v>
      </c>
      <c r="G22">
        <v>26</v>
      </c>
    </row>
    <row r="23" spans="1:7" x14ac:dyDescent="0.25">
      <c r="A23" t="s">
        <v>265</v>
      </c>
      <c r="B23" s="3">
        <v>0</v>
      </c>
      <c r="C23">
        <v>9</v>
      </c>
      <c r="D23">
        <f t="shared" si="0"/>
        <v>9</v>
      </c>
      <c r="E23" s="3">
        <v>0</v>
      </c>
      <c r="F23">
        <v>9</v>
      </c>
      <c r="G23">
        <v>9</v>
      </c>
    </row>
    <row r="24" spans="1:7" x14ac:dyDescent="0.25">
      <c r="A24" s="17" t="s">
        <v>2</v>
      </c>
      <c r="B24" s="18">
        <f>SUM(B4:B23)</f>
        <v>2080</v>
      </c>
      <c r="C24" s="18">
        <f>SUM(C4:C23)</f>
        <v>2038</v>
      </c>
      <c r="D24" s="18">
        <f>B24+C24</f>
        <v>4118</v>
      </c>
      <c r="E24" s="18">
        <v>2247</v>
      </c>
      <c r="F24" s="18">
        <v>2192</v>
      </c>
      <c r="G24" s="18">
        <v>4439</v>
      </c>
    </row>
  </sheetData>
  <mergeCells count="3">
    <mergeCell ref="B2:D2"/>
    <mergeCell ref="E2:G2"/>
    <mergeCell ref="A2:A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5"/>
  <sheetViews>
    <sheetView workbookViewId="0"/>
  </sheetViews>
  <sheetFormatPr defaultRowHeight="15" x14ac:dyDescent="0.25"/>
  <cols>
    <col min="1" max="1" width="15" customWidth="1"/>
    <col min="2" max="9" width="11" customWidth="1"/>
    <col min="10" max="10" width="11" style="10" customWidth="1"/>
  </cols>
  <sheetData>
    <row r="1" spans="1:10" x14ac:dyDescent="0.25">
      <c r="A1" s="10" t="s">
        <v>546</v>
      </c>
    </row>
    <row r="2" spans="1:10" s="66" customFormat="1" ht="30" x14ac:dyDescent="0.25">
      <c r="A2" s="65"/>
      <c r="B2" s="47" t="s">
        <v>14</v>
      </c>
      <c r="C2" s="47" t="s">
        <v>15</v>
      </c>
      <c r="D2" s="47" t="s">
        <v>22</v>
      </c>
      <c r="E2" s="47" t="s">
        <v>17</v>
      </c>
      <c r="F2" s="47" t="s">
        <v>18</v>
      </c>
      <c r="G2" s="47" t="s">
        <v>19</v>
      </c>
      <c r="H2" s="47" t="s">
        <v>20</v>
      </c>
      <c r="I2" s="47" t="s">
        <v>21</v>
      </c>
      <c r="J2" s="47" t="s">
        <v>2</v>
      </c>
    </row>
    <row r="3" spans="1:10" x14ac:dyDescent="0.25">
      <c r="A3" s="10" t="s">
        <v>65</v>
      </c>
    </row>
    <row r="4" spans="1:10" x14ac:dyDescent="0.25">
      <c r="A4" t="s">
        <v>282</v>
      </c>
      <c r="B4">
        <v>25</v>
      </c>
      <c r="C4">
        <v>49</v>
      </c>
      <c r="D4">
        <v>48</v>
      </c>
      <c r="E4">
        <v>4</v>
      </c>
      <c r="F4">
        <v>5</v>
      </c>
      <c r="G4">
        <v>15</v>
      </c>
      <c r="H4">
        <v>31</v>
      </c>
      <c r="I4">
        <v>26</v>
      </c>
      <c r="J4" s="10">
        <v>203</v>
      </c>
    </row>
    <row r="5" spans="1:10" x14ac:dyDescent="0.25">
      <c r="A5" t="s">
        <v>283</v>
      </c>
      <c r="B5">
        <v>25</v>
      </c>
      <c r="C5">
        <v>47</v>
      </c>
      <c r="D5">
        <v>43</v>
      </c>
      <c r="E5">
        <v>8</v>
      </c>
      <c r="F5">
        <v>13</v>
      </c>
      <c r="G5">
        <v>8</v>
      </c>
      <c r="H5">
        <v>39</v>
      </c>
      <c r="I5">
        <v>18</v>
      </c>
      <c r="J5" s="10">
        <v>201</v>
      </c>
    </row>
    <row r="6" spans="1:10" x14ac:dyDescent="0.25">
      <c r="A6" t="s">
        <v>284</v>
      </c>
      <c r="B6">
        <v>32</v>
      </c>
      <c r="C6">
        <v>59</v>
      </c>
      <c r="D6">
        <v>41</v>
      </c>
      <c r="E6">
        <v>5</v>
      </c>
      <c r="F6">
        <v>4</v>
      </c>
      <c r="G6">
        <v>14</v>
      </c>
      <c r="H6">
        <v>40</v>
      </c>
      <c r="I6">
        <v>10</v>
      </c>
      <c r="J6" s="10">
        <v>205</v>
      </c>
    </row>
    <row r="7" spans="1:10" x14ac:dyDescent="0.25">
      <c r="A7" t="s">
        <v>285</v>
      </c>
      <c r="B7">
        <v>37</v>
      </c>
      <c r="C7">
        <v>47</v>
      </c>
      <c r="D7">
        <v>52</v>
      </c>
      <c r="E7">
        <v>6</v>
      </c>
      <c r="F7">
        <v>2</v>
      </c>
      <c r="G7">
        <v>18</v>
      </c>
      <c r="H7">
        <v>43</v>
      </c>
      <c r="I7">
        <v>21</v>
      </c>
      <c r="J7" s="10">
        <v>226</v>
      </c>
    </row>
    <row r="8" spans="1:10" x14ac:dyDescent="0.25">
      <c r="A8" t="s">
        <v>286</v>
      </c>
      <c r="B8">
        <v>40</v>
      </c>
      <c r="C8">
        <v>59</v>
      </c>
      <c r="D8">
        <v>50</v>
      </c>
      <c r="E8">
        <v>7</v>
      </c>
      <c r="F8">
        <v>13</v>
      </c>
      <c r="G8">
        <v>24</v>
      </c>
      <c r="H8">
        <v>40</v>
      </c>
      <c r="I8">
        <v>27</v>
      </c>
      <c r="J8" s="10">
        <v>260</v>
      </c>
    </row>
    <row r="9" spans="1:10" x14ac:dyDescent="0.25">
      <c r="A9" t="s">
        <v>287</v>
      </c>
      <c r="B9">
        <v>44</v>
      </c>
      <c r="C9">
        <v>92</v>
      </c>
      <c r="D9">
        <v>89</v>
      </c>
      <c r="E9">
        <v>22</v>
      </c>
      <c r="F9">
        <v>16</v>
      </c>
      <c r="G9">
        <v>23</v>
      </c>
      <c r="H9">
        <v>58</v>
      </c>
      <c r="I9">
        <v>30</v>
      </c>
      <c r="J9" s="10">
        <v>374</v>
      </c>
    </row>
    <row r="10" spans="1:10" x14ac:dyDescent="0.25">
      <c r="A10" t="s">
        <v>288</v>
      </c>
      <c r="B10">
        <v>55</v>
      </c>
      <c r="C10">
        <v>81</v>
      </c>
      <c r="D10">
        <v>61</v>
      </c>
      <c r="E10">
        <v>19</v>
      </c>
      <c r="F10">
        <v>26</v>
      </c>
      <c r="G10">
        <v>34</v>
      </c>
      <c r="H10">
        <v>71</v>
      </c>
      <c r="I10">
        <v>31</v>
      </c>
      <c r="J10" s="10">
        <v>378</v>
      </c>
    </row>
    <row r="11" spans="1:10" x14ac:dyDescent="0.25">
      <c r="A11" t="s">
        <v>289</v>
      </c>
      <c r="B11">
        <v>47</v>
      </c>
      <c r="C11">
        <v>60</v>
      </c>
      <c r="D11">
        <v>72</v>
      </c>
      <c r="E11">
        <v>17</v>
      </c>
      <c r="F11">
        <v>9</v>
      </c>
      <c r="G11">
        <v>22</v>
      </c>
      <c r="H11">
        <v>47</v>
      </c>
      <c r="I11">
        <v>31</v>
      </c>
      <c r="J11" s="10">
        <v>305</v>
      </c>
    </row>
    <row r="12" spans="1:10" x14ac:dyDescent="0.25">
      <c r="A12" t="s">
        <v>290</v>
      </c>
      <c r="B12">
        <v>13</v>
      </c>
      <c r="C12">
        <v>22</v>
      </c>
      <c r="D12">
        <v>24</v>
      </c>
      <c r="E12">
        <v>3</v>
      </c>
      <c r="F12">
        <v>1</v>
      </c>
      <c r="G12">
        <v>12</v>
      </c>
      <c r="H12">
        <v>12</v>
      </c>
      <c r="I12">
        <v>8</v>
      </c>
      <c r="J12" s="10">
        <v>95</v>
      </c>
    </row>
    <row r="13" spans="1:10" s="10" customFormat="1" x14ac:dyDescent="0.25">
      <c r="A13" s="10" t="s">
        <v>291</v>
      </c>
      <c r="B13" s="10">
        <v>318</v>
      </c>
      <c r="C13" s="10">
        <v>516</v>
      </c>
      <c r="D13" s="10">
        <v>480</v>
      </c>
      <c r="E13" s="10">
        <v>91</v>
      </c>
      <c r="F13" s="10">
        <v>89</v>
      </c>
      <c r="G13" s="10">
        <v>170</v>
      </c>
      <c r="H13" s="10">
        <v>381</v>
      </c>
      <c r="I13" s="10">
        <v>202</v>
      </c>
      <c r="J13" s="28">
        <v>2247</v>
      </c>
    </row>
    <row r="14" spans="1:10" x14ac:dyDescent="0.25">
      <c r="A14" s="10" t="s">
        <v>66</v>
      </c>
    </row>
    <row r="15" spans="1:10" x14ac:dyDescent="0.25">
      <c r="A15" t="s">
        <v>282</v>
      </c>
      <c r="B15">
        <v>19</v>
      </c>
      <c r="C15">
        <v>38</v>
      </c>
      <c r="D15">
        <v>46</v>
      </c>
      <c r="E15">
        <v>5</v>
      </c>
      <c r="F15">
        <v>5</v>
      </c>
      <c r="G15">
        <v>13</v>
      </c>
      <c r="H15">
        <v>52</v>
      </c>
      <c r="I15">
        <v>22</v>
      </c>
      <c r="J15" s="10">
        <v>200</v>
      </c>
    </row>
    <row r="16" spans="1:10" x14ac:dyDescent="0.25">
      <c r="A16" t="s">
        <v>283</v>
      </c>
      <c r="B16">
        <v>27</v>
      </c>
      <c r="C16">
        <v>46</v>
      </c>
      <c r="D16">
        <v>34</v>
      </c>
      <c r="E16">
        <v>8</v>
      </c>
      <c r="F16">
        <v>8</v>
      </c>
      <c r="G16">
        <v>11</v>
      </c>
      <c r="H16">
        <v>37</v>
      </c>
      <c r="I16">
        <v>17</v>
      </c>
      <c r="J16" s="10">
        <v>188</v>
      </c>
    </row>
    <row r="17" spans="1:10" x14ac:dyDescent="0.25">
      <c r="A17" t="s">
        <v>284</v>
      </c>
      <c r="B17">
        <v>29</v>
      </c>
      <c r="C17">
        <v>49</v>
      </c>
      <c r="D17">
        <v>32</v>
      </c>
      <c r="E17">
        <v>3</v>
      </c>
      <c r="F17">
        <v>4</v>
      </c>
      <c r="G17">
        <v>17</v>
      </c>
      <c r="H17">
        <v>29</v>
      </c>
      <c r="I17">
        <v>7</v>
      </c>
      <c r="J17" s="10">
        <v>170</v>
      </c>
    </row>
    <row r="18" spans="1:10" x14ac:dyDescent="0.25">
      <c r="A18" t="s">
        <v>285</v>
      </c>
      <c r="B18">
        <v>39</v>
      </c>
      <c r="C18">
        <v>50</v>
      </c>
      <c r="D18">
        <v>56</v>
      </c>
      <c r="E18">
        <v>6</v>
      </c>
      <c r="F18">
        <v>13</v>
      </c>
      <c r="G18">
        <v>22</v>
      </c>
      <c r="H18">
        <v>39</v>
      </c>
      <c r="I18">
        <v>33</v>
      </c>
      <c r="J18" s="10">
        <v>258</v>
      </c>
    </row>
    <row r="19" spans="1:10" x14ac:dyDescent="0.25">
      <c r="A19" t="s">
        <v>286</v>
      </c>
      <c r="B19">
        <v>30</v>
      </c>
      <c r="C19">
        <v>75</v>
      </c>
      <c r="D19">
        <v>59</v>
      </c>
      <c r="E19">
        <v>14</v>
      </c>
      <c r="F19">
        <v>6</v>
      </c>
      <c r="G19">
        <v>20</v>
      </c>
      <c r="H19">
        <v>43</v>
      </c>
      <c r="I19">
        <v>33</v>
      </c>
      <c r="J19" s="10">
        <v>280</v>
      </c>
    </row>
    <row r="20" spans="1:10" x14ac:dyDescent="0.25">
      <c r="A20" t="s">
        <v>287</v>
      </c>
      <c r="B20">
        <v>39</v>
      </c>
      <c r="C20">
        <v>89</v>
      </c>
      <c r="D20">
        <v>74</v>
      </c>
      <c r="E20">
        <v>18</v>
      </c>
      <c r="F20">
        <v>21</v>
      </c>
      <c r="G20">
        <v>31</v>
      </c>
      <c r="H20">
        <v>71</v>
      </c>
      <c r="I20">
        <v>33</v>
      </c>
      <c r="J20" s="10">
        <v>376</v>
      </c>
    </row>
    <row r="21" spans="1:10" x14ac:dyDescent="0.25">
      <c r="A21" t="s">
        <v>288</v>
      </c>
      <c r="B21">
        <v>50</v>
      </c>
      <c r="C21">
        <v>80</v>
      </c>
      <c r="D21">
        <v>73</v>
      </c>
      <c r="E21">
        <v>16</v>
      </c>
      <c r="F21">
        <v>17</v>
      </c>
      <c r="G21">
        <v>25</v>
      </c>
      <c r="H21">
        <v>49</v>
      </c>
      <c r="I21">
        <v>22</v>
      </c>
      <c r="J21" s="10">
        <v>332</v>
      </c>
    </row>
    <row r="22" spans="1:10" x14ac:dyDescent="0.25">
      <c r="A22" t="s">
        <v>289</v>
      </c>
      <c r="B22">
        <v>45</v>
      </c>
      <c r="C22">
        <v>61</v>
      </c>
      <c r="D22">
        <v>56</v>
      </c>
      <c r="E22">
        <v>7</v>
      </c>
      <c r="F22">
        <v>9</v>
      </c>
      <c r="G22">
        <v>15</v>
      </c>
      <c r="H22">
        <v>51</v>
      </c>
      <c r="I22">
        <v>19</v>
      </c>
      <c r="J22" s="10">
        <v>263</v>
      </c>
    </row>
    <row r="23" spans="1:10" x14ac:dyDescent="0.25">
      <c r="A23" t="s">
        <v>290</v>
      </c>
      <c r="B23">
        <v>29</v>
      </c>
      <c r="C23">
        <v>30</v>
      </c>
      <c r="D23">
        <v>18</v>
      </c>
      <c r="E23">
        <v>6</v>
      </c>
      <c r="F23">
        <v>5</v>
      </c>
      <c r="G23">
        <v>18</v>
      </c>
      <c r="H23">
        <v>13</v>
      </c>
      <c r="I23">
        <v>6</v>
      </c>
      <c r="J23" s="10">
        <v>125</v>
      </c>
    </row>
    <row r="24" spans="1:10" s="10" customFormat="1" x14ac:dyDescent="0.25">
      <c r="A24" s="10" t="s">
        <v>292</v>
      </c>
      <c r="B24" s="10">
        <v>307</v>
      </c>
      <c r="C24" s="10">
        <v>518</v>
      </c>
      <c r="D24" s="10">
        <v>448</v>
      </c>
      <c r="E24" s="10">
        <v>83</v>
      </c>
      <c r="F24" s="10">
        <v>88</v>
      </c>
      <c r="G24" s="10">
        <v>172</v>
      </c>
      <c r="H24" s="10">
        <v>384</v>
      </c>
      <c r="I24" s="10">
        <v>192</v>
      </c>
      <c r="J24" s="28">
        <v>2192</v>
      </c>
    </row>
    <row r="25" spans="1:10" x14ac:dyDescent="0.25">
      <c r="A25" s="10" t="s">
        <v>2</v>
      </c>
    </row>
    <row r="26" spans="1:10" x14ac:dyDescent="0.25">
      <c r="A26" t="s">
        <v>282</v>
      </c>
      <c r="B26">
        <v>44</v>
      </c>
      <c r="C26">
        <v>87</v>
      </c>
      <c r="D26">
        <v>94</v>
      </c>
      <c r="E26">
        <v>9</v>
      </c>
      <c r="F26">
        <v>10</v>
      </c>
      <c r="G26">
        <v>28</v>
      </c>
      <c r="H26">
        <v>83</v>
      </c>
      <c r="I26">
        <v>48</v>
      </c>
      <c r="J26" s="10">
        <v>403</v>
      </c>
    </row>
    <row r="27" spans="1:10" x14ac:dyDescent="0.25">
      <c r="A27" t="s">
        <v>283</v>
      </c>
      <c r="B27">
        <v>52</v>
      </c>
      <c r="C27">
        <v>93</v>
      </c>
      <c r="D27">
        <v>77</v>
      </c>
      <c r="E27">
        <v>16</v>
      </c>
      <c r="F27">
        <v>21</v>
      </c>
      <c r="G27">
        <v>19</v>
      </c>
      <c r="H27">
        <v>76</v>
      </c>
      <c r="I27">
        <v>35</v>
      </c>
      <c r="J27" s="10">
        <v>389</v>
      </c>
    </row>
    <row r="28" spans="1:10" x14ac:dyDescent="0.25">
      <c r="A28" t="s">
        <v>284</v>
      </c>
      <c r="B28">
        <v>61</v>
      </c>
      <c r="C28">
        <v>108</v>
      </c>
      <c r="D28">
        <v>73</v>
      </c>
      <c r="E28">
        <v>8</v>
      </c>
      <c r="F28">
        <v>8</v>
      </c>
      <c r="G28">
        <v>31</v>
      </c>
      <c r="H28">
        <v>69</v>
      </c>
      <c r="I28">
        <v>17</v>
      </c>
      <c r="J28" s="10">
        <v>375</v>
      </c>
    </row>
    <row r="29" spans="1:10" x14ac:dyDescent="0.25">
      <c r="A29" t="s">
        <v>285</v>
      </c>
      <c r="B29">
        <v>76</v>
      </c>
      <c r="C29">
        <v>97</v>
      </c>
      <c r="D29">
        <v>108</v>
      </c>
      <c r="E29">
        <v>12</v>
      </c>
      <c r="F29">
        <v>15</v>
      </c>
      <c r="G29">
        <v>40</v>
      </c>
      <c r="H29">
        <v>82</v>
      </c>
      <c r="I29">
        <v>54</v>
      </c>
      <c r="J29" s="10">
        <v>484</v>
      </c>
    </row>
    <row r="30" spans="1:10" x14ac:dyDescent="0.25">
      <c r="A30" t="s">
        <v>286</v>
      </c>
      <c r="B30">
        <v>70</v>
      </c>
      <c r="C30">
        <v>134</v>
      </c>
      <c r="D30">
        <v>109</v>
      </c>
      <c r="E30">
        <v>21</v>
      </c>
      <c r="F30">
        <v>19</v>
      </c>
      <c r="G30">
        <v>44</v>
      </c>
      <c r="H30">
        <v>83</v>
      </c>
      <c r="I30">
        <v>60</v>
      </c>
      <c r="J30" s="10">
        <v>540</v>
      </c>
    </row>
    <row r="31" spans="1:10" x14ac:dyDescent="0.25">
      <c r="A31" t="s">
        <v>287</v>
      </c>
      <c r="B31">
        <v>83</v>
      </c>
      <c r="C31">
        <v>181</v>
      </c>
      <c r="D31">
        <v>163</v>
      </c>
      <c r="E31">
        <v>40</v>
      </c>
      <c r="F31">
        <v>37</v>
      </c>
      <c r="G31">
        <v>54</v>
      </c>
      <c r="H31">
        <v>129</v>
      </c>
      <c r="I31">
        <v>63</v>
      </c>
      <c r="J31" s="10">
        <v>750</v>
      </c>
    </row>
    <row r="32" spans="1:10" x14ac:dyDescent="0.25">
      <c r="A32" t="s">
        <v>288</v>
      </c>
      <c r="B32">
        <v>105</v>
      </c>
      <c r="C32">
        <v>161</v>
      </c>
      <c r="D32">
        <v>134</v>
      </c>
      <c r="E32">
        <v>35</v>
      </c>
      <c r="F32">
        <v>43</v>
      </c>
      <c r="G32">
        <v>59</v>
      </c>
      <c r="H32">
        <v>120</v>
      </c>
      <c r="I32">
        <v>53</v>
      </c>
      <c r="J32" s="10">
        <v>710</v>
      </c>
    </row>
    <row r="33" spans="1:10" x14ac:dyDescent="0.25">
      <c r="A33" t="s">
        <v>289</v>
      </c>
      <c r="B33">
        <v>92</v>
      </c>
      <c r="C33">
        <v>121</v>
      </c>
      <c r="D33">
        <v>128</v>
      </c>
      <c r="E33">
        <v>24</v>
      </c>
      <c r="F33">
        <v>18</v>
      </c>
      <c r="G33">
        <v>37</v>
      </c>
      <c r="H33">
        <v>98</v>
      </c>
      <c r="I33">
        <v>50</v>
      </c>
      <c r="J33" s="10">
        <v>568</v>
      </c>
    </row>
    <row r="34" spans="1:10" x14ac:dyDescent="0.25">
      <c r="A34" t="s">
        <v>290</v>
      </c>
      <c r="B34">
        <v>42</v>
      </c>
      <c r="C34">
        <v>52</v>
      </c>
      <c r="D34">
        <v>42</v>
      </c>
      <c r="E34">
        <v>9</v>
      </c>
      <c r="F34">
        <v>6</v>
      </c>
      <c r="G34">
        <v>30</v>
      </c>
      <c r="H34">
        <v>25</v>
      </c>
      <c r="I34">
        <v>14</v>
      </c>
      <c r="J34" s="10">
        <v>220</v>
      </c>
    </row>
    <row r="35" spans="1:10" s="10" customFormat="1" x14ac:dyDescent="0.25">
      <c r="A35" s="17" t="s">
        <v>2</v>
      </c>
      <c r="B35" s="17">
        <v>625</v>
      </c>
      <c r="C35" s="18">
        <v>1034</v>
      </c>
      <c r="D35" s="17">
        <v>928</v>
      </c>
      <c r="E35" s="17">
        <v>174</v>
      </c>
      <c r="F35" s="17">
        <v>177</v>
      </c>
      <c r="G35" s="17">
        <v>342</v>
      </c>
      <c r="H35" s="17">
        <v>765</v>
      </c>
      <c r="I35" s="17">
        <v>394</v>
      </c>
      <c r="J35" s="18">
        <v>4439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23"/>
  <sheetViews>
    <sheetView workbookViewId="0">
      <selection activeCell="D19" sqref="D19"/>
    </sheetView>
  </sheetViews>
  <sheetFormatPr defaultRowHeight="15" x14ac:dyDescent="0.25"/>
  <cols>
    <col min="1" max="1" width="31.140625" customWidth="1"/>
    <col min="2" max="6" width="9.140625" style="3"/>
  </cols>
  <sheetData>
    <row r="1" spans="1:6" x14ac:dyDescent="0.25">
      <c r="A1" s="10" t="s">
        <v>547</v>
      </c>
      <c r="B1" s="63"/>
      <c r="C1" s="63"/>
      <c r="D1" s="63"/>
      <c r="E1" s="63"/>
      <c r="F1" s="63"/>
    </row>
    <row r="2" spans="1:6" x14ac:dyDescent="0.25">
      <c r="A2" s="24"/>
      <c r="B2" s="21" t="s">
        <v>293</v>
      </c>
      <c r="C2" s="21" t="s">
        <v>294</v>
      </c>
      <c r="D2" s="21" t="s">
        <v>295</v>
      </c>
      <c r="E2" s="21" t="s">
        <v>296</v>
      </c>
      <c r="F2" s="21" t="s">
        <v>2</v>
      </c>
    </row>
    <row r="3" spans="1:6" s="10" customFormat="1" x14ac:dyDescent="0.25">
      <c r="A3" s="10" t="s">
        <v>65</v>
      </c>
      <c r="B3" s="63">
        <f>SUM(B4:B9)</f>
        <v>364</v>
      </c>
      <c r="C3" s="63">
        <f t="shared" ref="C3:F3" si="0">SUM(C4:C9)</f>
        <v>376</v>
      </c>
      <c r="D3" s="63">
        <f t="shared" si="0"/>
        <v>572</v>
      </c>
      <c r="E3" s="63">
        <f t="shared" si="0"/>
        <v>744</v>
      </c>
      <c r="F3" s="67">
        <f t="shared" si="0"/>
        <v>2056</v>
      </c>
    </row>
    <row r="4" spans="1:6" x14ac:dyDescent="0.25">
      <c r="A4" t="s">
        <v>297</v>
      </c>
      <c r="B4" s="3">
        <v>361</v>
      </c>
      <c r="C4" s="3">
        <v>222</v>
      </c>
      <c r="D4" s="3">
        <v>185</v>
      </c>
      <c r="E4" s="3">
        <v>132</v>
      </c>
      <c r="F4" s="3">
        <f t="shared" ref="F4:F8" si="1">SUM(B4:E4)</f>
        <v>900</v>
      </c>
    </row>
    <row r="5" spans="1:6" x14ac:dyDescent="0.25">
      <c r="A5" t="s">
        <v>298</v>
      </c>
      <c r="B5" s="3" t="s">
        <v>6</v>
      </c>
      <c r="C5" s="3">
        <v>42</v>
      </c>
      <c r="D5" s="3">
        <v>218</v>
      </c>
      <c r="E5" s="3">
        <v>429</v>
      </c>
      <c r="F5" s="3">
        <f t="shared" si="1"/>
        <v>689</v>
      </c>
    </row>
    <row r="6" spans="1:6" x14ac:dyDescent="0.25">
      <c r="A6" t="s">
        <v>299</v>
      </c>
      <c r="B6" s="3" t="s">
        <v>6</v>
      </c>
      <c r="C6" s="3">
        <v>109</v>
      </c>
      <c r="D6" s="3">
        <v>138</v>
      </c>
      <c r="E6" s="3">
        <v>63</v>
      </c>
      <c r="F6" s="3">
        <f t="shared" si="1"/>
        <v>310</v>
      </c>
    </row>
    <row r="7" spans="1:6" x14ac:dyDescent="0.25">
      <c r="A7" t="s">
        <v>300</v>
      </c>
      <c r="B7" s="3" t="s">
        <v>6</v>
      </c>
      <c r="C7" s="3" t="s">
        <v>6</v>
      </c>
      <c r="D7" s="3">
        <v>17</v>
      </c>
      <c r="E7" s="3">
        <v>38</v>
      </c>
      <c r="F7" s="3">
        <f t="shared" si="1"/>
        <v>55</v>
      </c>
    </row>
    <row r="8" spans="1:6" x14ac:dyDescent="0.25">
      <c r="A8" t="s">
        <v>301</v>
      </c>
      <c r="B8" s="3" t="s">
        <v>6</v>
      </c>
      <c r="C8" s="3" t="s">
        <v>6</v>
      </c>
      <c r="D8" s="3">
        <v>10</v>
      </c>
      <c r="E8" s="3">
        <v>79</v>
      </c>
      <c r="F8" s="3">
        <f t="shared" si="1"/>
        <v>89</v>
      </c>
    </row>
    <row r="9" spans="1:6" x14ac:dyDescent="0.25">
      <c r="A9" t="s">
        <v>201</v>
      </c>
      <c r="B9" s="3">
        <v>3</v>
      </c>
      <c r="C9" s="3">
        <v>3</v>
      </c>
      <c r="D9" s="3">
        <v>4</v>
      </c>
      <c r="E9" s="3">
        <v>3</v>
      </c>
      <c r="F9" s="3">
        <f>SUM(B9:E9)</f>
        <v>13</v>
      </c>
    </row>
    <row r="10" spans="1:6" s="10" customFormat="1" x14ac:dyDescent="0.25">
      <c r="A10" s="10" t="s">
        <v>66</v>
      </c>
      <c r="B10" s="63">
        <f>SUM(B11:B16)</f>
        <v>348</v>
      </c>
      <c r="C10" s="63">
        <f t="shared" ref="C10:F10" si="2">SUM(C11:C16)</f>
        <v>378</v>
      </c>
      <c r="D10" s="63">
        <f t="shared" si="2"/>
        <v>602</v>
      </c>
      <c r="E10" s="63">
        <f t="shared" si="2"/>
        <v>671</v>
      </c>
      <c r="F10" s="67">
        <f t="shared" si="2"/>
        <v>1999</v>
      </c>
    </row>
    <row r="11" spans="1:6" x14ac:dyDescent="0.25">
      <c r="A11" t="s">
        <v>297</v>
      </c>
      <c r="B11" s="3">
        <v>346</v>
      </c>
      <c r="C11" s="3">
        <v>162</v>
      </c>
      <c r="D11" s="3">
        <v>125</v>
      </c>
      <c r="E11" s="3">
        <v>60</v>
      </c>
      <c r="F11" s="3">
        <f t="shared" ref="F11:F15" si="3">SUM(B11:E11)</f>
        <v>693</v>
      </c>
    </row>
    <row r="12" spans="1:6" x14ac:dyDescent="0.25">
      <c r="A12" t="s">
        <v>298</v>
      </c>
      <c r="B12" s="3" t="s">
        <v>6</v>
      </c>
      <c r="C12" s="3">
        <v>63</v>
      </c>
      <c r="D12" s="3">
        <v>306</v>
      </c>
      <c r="E12" s="3">
        <v>329</v>
      </c>
      <c r="F12" s="3">
        <f t="shared" si="3"/>
        <v>698</v>
      </c>
    </row>
    <row r="13" spans="1:6" x14ac:dyDescent="0.25">
      <c r="A13" t="s">
        <v>299</v>
      </c>
      <c r="B13" s="3" t="s">
        <v>6</v>
      </c>
      <c r="C13" s="3">
        <v>145</v>
      </c>
      <c r="D13" s="3">
        <v>124</v>
      </c>
      <c r="E13" s="3">
        <v>39</v>
      </c>
      <c r="F13" s="3">
        <f t="shared" si="3"/>
        <v>308</v>
      </c>
    </row>
    <row r="14" spans="1:6" x14ac:dyDescent="0.25">
      <c r="A14" t="s">
        <v>300</v>
      </c>
      <c r="B14" s="3" t="s">
        <v>6</v>
      </c>
      <c r="C14" s="3">
        <v>3</v>
      </c>
      <c r="D14" s="3">
        <v>27</v>
      </c>
      <c r="E14" s="3">
        <v>44</v>
      </c>
      <c r="F14" s="3">
        <f t="shared" si="3"/>
        <v>74</v>
      </c>
    </row>
    <row r="15" spans="1:6" x14ac:dyDescent="0.25">
      <c r="A15" t="s">
        <v>301</v>
      </c>
      <c r="B15" s="3" t="s">
        <v>6</v>
      </c>
      <c r="C15" s="3" t="s">
        <v>6</v>
      </c>
      <c r="D15" s="3">
        <v>16</v>
      </c>
      <c r="E15" s="3">
        <v>194</v>
      </c>
      <c r="F15" s="3">
        <f t="shared" si="3"/>
        <v>210</v>
      </c>
    </row>
    <row r="16" spans="1:6" x14ac:dyDescent="0.25">
      <c r="A16" t="s">
        <v>201</v>
      </c>
      <c r="B16" s="3">
        <v>2</v>
      </c>
      <c r="C16" s="3">
        <v>5</v>
      </c>
      <c r="D16" s="3">
        <v>4</v>
      </c>
      <c r="E16" s="3">
        <v>5</v>
      </c>
      <c r="F16" s="3">
        <f>SUM(B16:E16)</f>
        <v>16</v>
      </c>
    </row>
    <row r="17" spans="1:6" s="10" customFormat="1" x14ac:dyDescent="0.25">
      <c r="A17" s="10" t="s">
        <v>2</v>
      </c>
      <c r="B17" s="67">
        <f>SUM(B18:B23)</f>
        <v>712</v>
      </c>
      <c r="C17" s="67">
        <f t="shared" ref="C17:F17" si="4">SUM(C18:C23)</f>
        <v>754</v>
      </c>
      <c r="D17" s="67">
        <f t="shared" si="4"/>
        <v>1174</v>
      </c>
      <c r="E17" s="67">
        <f t="shared" si="4"/>
        <v>1415</v>
      </c>
      <c r="F17" s="67">
        <f t="shared" si="4"/>
        <v>4055</v>
      </c>
    </row>
    <row r="18" spans="1:6" x14ac:dyDescent="0.25">
      <c r="A18" t="s">
        <v>297</v>
      </c>
      <c r="B18" s="3">
        <f>B11+B4</f>
        <v>707</v>
      </c>
      <c r="C18" s="3">
        <f t="shared" ref="C18:F18" si="5">C11+C4</f>
        <v>384</v>
      </c>
      <c r="D18" s="3">
        <f t="shared" si="5"/>
        <v>310</v>
      </c>
      <c r="E18" s="3">
        <f t="shared" si="5"/>
        <v>192</v>
      </c>
      <c r="F18" s="6">
        <f t="shared" si="5"/>
        <v>1593</v>
      </c>
    </row>
    <row r="19" spans="1:6" x14ac:dyDescent="0.25">
      <c r="A19" t="s">
        <v>298</v>
      </c>
      <c r="B19" s="3" t="s">
        <v>6</v>
      </c>
      <c r="C19" s="3">
        <f t="shared" ref="B19:F23" si="6">C12+C5</f>
        <v>105</v>
      </c>
      <c r="D19" s="3">
        <f t="shared" si="6"/>
        <v>524</v>
      </c>
      <c r="E19" s="3">
        <f t="shared" si="6"/>
        <v>758</v>
      </c>
      <c r="F19" s="6">
        <f t="shared" si="6"/>
        <v>1387</v>
      </c>
    </row>
    <row r="20" spans="1:6" x14ac:dyDescent="0.25">
      <c r="A20" t="s">
        <v>299</v>
      </c>
      <c r="B20" s="3" t="s">
        <v>6</v>
      </c>
      <c r="C20" s="3">
        <f t="shared" si="6"/>
        <v>254</v>
      </c>
      <c r="D20" s="3">
        <f t="shared" si="6"/>
        <v>262</v>
      </c>
      <c r="E20" s="3">
        <f t="shared" si="6"/>
        <v>102</v>
      </c>
      <c r="F20" s="6">
        <f t="shared" si="6"/>
        <v>618</v>
      </c>
    </row>
    <row r="21" spans="1:6" x14ac:dyDescent="0.25">
      <c r="A21" t="s">
        <v>300</v>
      </c>
      <c r="B21" s="3" t="s">
        <v>6</v>
      </c>
      <c r="C21" s="3">
        <v>3</v>
      </c>
      <c r="D21" s="3">
        <f t="shared" si="6"/>
        <v>44</v>
      </c>
      <c r="E21" s="3">
        <f t="shared" si="6"/>
        <v>82</v>
      </c>
      <c r="F21" s="6">
        <f t="shared" si="6"/>
        <v>129</v>
      </c>
    </row>
    <row r="22" spans="1:6" x14ac:dyDescent="0.25">
      <c r="A22" t="s">
        <v>302</v>
      </c>
      <c r="B22" s="3" t="s">
        <v>6</v>
      </c>
      <c r="C22" s="3" t="s">
        <v>6</v>
      </c>
      <c r="D22" s="3">
        <f t="shared" si="6"/>
        <v>26</v>
      </c>
      <c r="E22" s="3">
        <f t="shared" si="6"/>
        <v>273</v>
      </c>
      <c r="F22" s="6">
        <f t="shared" si="6"/>
        <v>299</v>
      </c>
    </row>
    <row r="23" spans="1:6" x14ac:dyDescent="0.25">
      <c r="A23" s="13" t="s">
        <v>201</v>
      </c>
      <c r="B23" s="20">
        <f t="shared" si="6"/>
        <v>5</v>
      </c>
      <c r="C23" s="20">
        <f t="shared" si="6"/>
        <v>8</v>
      </c>
      <c r="D23" s="20">
        <f t="shared" si="6"/>
        <v>8</v>
      </c>
      <c r="E23" s="20">
        <f t="shared" si="6"/>
        <v>8</v>
      </c>
      <c r="F23" s="20">
        <f t="shared" si="6"/>
        <v>29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8"/>
  <sheetViews>
    <sheetView workbookViewId="0"/>
  </sheetViews>
  <sheetFormatPr defaultRowHeight="15" x14ac:dyDescent="0.25"/>
  <cols>
    <col min="1" max="1" width="41.28515625" customWidth="1"/>
    <col min="4" max="4" width="9.140625" style="10"/>
    <col min="7" max="7" width="9.140625" style="10"/>
  </cols>
  <sheetData>
    <row r="1" spans="1:10" x14ac:dyDescent="0.25">
      <c r="A1" s="10" t="s">
        <v>759</v>
      </c>
    </row>
    <row r="2" spans="1:10" x14ac:dyDescent="0.25">
      <c r="A2" s="23"/>
      <c r="B2" s="158" t="s">
        <v>12</v>
      </c>
      <c r="C2" s="158"/>
      <c r="D2" s="158"/>
      <c r="E2" s="158" t="s">
        <v>108</v>
      </c>
      <c r="F2" s="158"/>
      <c r="G2" s="158"/>
    </row>
    <row r="3" spans="1:10" x14ac:dyDescent="0.25">
      <c r="A3" s="17"/>
      <c r="B3" s="132" t="s">
        <v>65</v>
      </c>
      <c r="C3" s="132" t="s">
        <v>66</v>
      </c>
      <c r="D3" s="132" t="s">
        <v>2</v>
      </c>
      <c r="E3" s="132" t="s">
        <v>65</v>
      </c>
      <c r="F3" s="132" t="s">
        <v>66</v>
      </c>
      <c r="G3" s="132" t="s">
        <v>2</v>
      </c>
    </row>
    <row r="4" spans="1:10" x14ac:dyDescent="0.25">
      <c r="A4" s="124" t="s">
        <v>0</v>
      </c>
      <c r="B4" s="134">
        <f>B20+B19+B5</f>
        <v>2056</v>
      </c>
      <c r="C4" s="134">
        <f>C20+C19+C5</f>
        <v>1999</v>
      </c>
      <c r="D4" s="134">
        <f>B4+C4</f>
        <v>4055</v>
      </c>
      <c r="E4" s="135">
        <f t="shared" ref="E4:E20" si="0">100*B4/B$4</f>
        <v>100</v>
      </c>
      <c r="F4" s="135">
        <f t="shared" ref="F4:F20" si="1">100*C4/C$4</f>
        <v>100</v>
      </c>
      <c r="G4" s="135">
        <f t="shared" ref="G4:G20" si="2">100*D4/D$4</f>
        <v>100</v>
      </c>
    </row>
    <row r="5" spans="1:10" x14ac:dyDescent="0.25">
      <c r="A5" s="142" t="s">
        <v>78</v>
      </c>
      <c r="B5" s="1">
        <v>1650</v>
      </c>
      <c r="C5" s="1">
        <v>1692</v>
      </c>
      <c r="D5" s="28">
        <f>B5+C5</f>
        <v>3342</v>
      </c>
      <c r="E5" s="5">
        <f t="shared" si="0"/>
        <v>80.252918287937746</v>
      </c>
      <c r="F5" s="5">
        <f t="shared" si="1"/>
        <v>84.642321160580295</v>
      </c>
      <c r="G5" s="38">
        <f t="shared" si="2"/>
        <v>82.416769420468555</v>
      </c>
      <c r="H5" s="5"/>
      <c r="I5" s="5"/>
      <c r="J5" s="5"/>
    </row>
    <row r="6" spans="1:10" x14ac:dyDescent="0.25">
      <c r="A6" s="144" t="s">
        <v>697</v>
      </c>
      <c r="B6" s="1">
        <v>1610</v>
      </c>
      <c r="C6" s="1">
        <v>1649</v>
      </c>
      <c r="D6" s="28">
        <f t="shared" ref="D6:D20" si="3">B6+C6</f>
        <v>3259</v>
      </c>
      <c r="E6" s="5">
        <f t="shared" si="0"/>
        <v>78.307392996108945</v>
      </c>
      <c r="F6" s="5">
        <f t="shared" si="1"/>
        <v>82.491245622811405</v>
      </c>
      <c r="G6" s="38">
        <f t="shared" si="2"/>
        <v>80.369913686806413</v>
      </c>
      <c r="H6" s="5"/>
      <c r="I6" s="5"/>
      <c r="J6" s="5"/>
    </row>
    <row r="7" spans="1:10" s="14" customFormat="1" x14ac:dyDescent="0.25">
      <c r="A7" s="145" t="s">
        <v>698</v>
      </c>
      <c r="B7" s="15">
        <v>1360</v>
      </c>
      <c r="C7" s="15">
        <v>1351</v>
      </c>
      <c r="D7" s="80">
        <f t="shared" si="3"/>
        <v>2711</v>
      </c>
      <c r="E7" s="43">
        <f t="shared" si="0"/>
        <v>66.147859922178995</v>
      </c>
      <c r="F7" s="43">
        <f t="shared" si="1"/>
        <v>67.583791895947968</v>
      </c>
      <c r="G7" s="81">
        <f t="shared" si="2"/>
        <v>66.855733662145497</v>
      </c>
      <c r="H7" s="43"/>
      <c r="I7" s="43"/>
      <c r="J7" s="43"/>
    </row>
    <row r="8" spans="1:10" s="14" customFormat="1" x14ac:dyDescent="0.25">
      <c r="A8" s="145" t="s">
        <v>699</v>
      </c>
      <c r="B8" s="14">
        <v>77</v>
      </c>
      <c r="C8" s="14">
        <v>90</v>
      </c>
      <c r="D8" s="80">
        <f t="shared" si="3"/>
        <v>167</v>
      </c>
      <c r="E8" s="43">
        <f t="shared" si="0"/>
        <v>3.745136186770428</v>
      </c>
      <c r="F8" s="43">
        <f t="shared" si="1"/>
        <v>4.5022511255627817</v>
      </c>
      <c r="G8" s="81">
        <f t="shared" si="2"/>
        <v>4.1183723797780516</v>
      </c>
      <c r="H8" s="43"/>
      <c r="I8" s="43"/>
      <c r="J8" s="43"/>
    </row>
    <row r="9" spans="1:10" s="14" customFormat="1" x14ac:dyDescent="0.25">
      <c r="A9" s="145" t="s">
        <v>700</v>
      </c>
      <c r="B9" s="14">
        <v>46</v>
      </c>
      <c r="C9" s="14">
        <v>45</v>
      </c>
      <c r="D9" s="80">
        <f t="shared" si="3"/>
        <v>91</v>
      </c>
      <c r="E9" s="43">
        <f t="shared" si="0"/>
        <v>2.2373540856031129</v>
      </c>
      <c r="F9" s="43">
        <f t="shared" si="1"/>
        <v>2.2511255627813909</v>
      </c>
      <c r="G9" s="81">
        <f t="shared" si="2"/>
        <v>2.2441430332922319</v>
      </c>
      <c r="H9" s="43"/>
      <c r="I9" s="43"/>
      <c r="J9" s="43"/>
    </row>
    <row r="10" spans="1:10" s="14" customFormat="1" x14ac:dyDescent="0.25">
      <c r="A10" s="145" t="s">
        <v>701</v>
      </c>
      <c r="B10" s="14">
        <v>26</v>
      </c>
      <c r="C10" s="14">
        <v>48</v>
      </c>
      <c r="D10" s="80">
        <f t="shared" si="3"/>
        <v>74</v>
      </c>
      <c r="E10" s="43">
        <f t="shared" si="0"/>
        <v>1.2645914396887159</v>
      </c>
      <c r="F10" s="43">
        <f t="shared" si="1"/>
        <v>2.4012006003001503</v>
      </c>
      <c r="G10" s="81">
        <f t="shared" si="2"/>
        <v>1.8249075215782984</v>
      </c>
      <c r="H10" s="43"/>
      <c r="I10" s="43"/>
      <c r="J10" s="43"/>
    </row>
    <row r="11" spans="1:10" s="14" customFormat="1" x14ac:dyDescent="0.25">
      <c r="A11" s="145" t="s">
        <v>702</v>
      </c>
      <c r="B11" s="14">
        <v>32</v>
      </c>
      <c r="C11" s="14">
        <v>41</v>
      </c>
      <c r="D11" s="80">
        <f t="shared" si="3"/>
        <v>73</v>
      </c>
      <c r="E11" s="43">
        <f t="shared" si="0"/>
        <v>1.556420233463035</v>
      </c>
      <c r="F11" s="43">
        <f t="shared" si="1"/>
        <v>2.0510255127563783</v>
      </c>
      <c r="G11" s="81">
        <f t="shared" si="2"/>
        <v>1.8002466091245377</v>
      </c>
      <c r="H11" s="43"/>
      <c r="I11" s="43"/>
      <c r="J11" s="43"/>
    </row>
    <row r="12" spans="1:10" s="14" customFormat="1" x14ac:dyDescent="0.25">
      <c r="A12" s="145" t="s">
        <v>703</v>
      </c>
      <c r="B12" s="14">
        <v>32</v>
      </c>
      <c r="C12" s="14">
        <v>37</v>
      </c>
      <c r="D12" s="80">
        <f t="shared" si="3"/>
        <v>69</v>
      </c>
      <c r="E12" s="43">
        <f t="shared" si="0"/>
        <v>1.556420233463035</v>
      </c>
      <c r="F12" s="43">
        <f t="shared" si="1"/>
        <v>1.8509254627313656</v>
      </c>
      <c r="G12" s="81">
        <f t="shared" si="2"/>
        <v>1.7016029593094943</v>
      </c>
      <c r="H12" s="43"/>
      <c r="I12" s="43"/>
      <c r="J12" s="43"/>
    </row>
    <row r="13" spans="1:10" s="14" customFormat="1" x14ac:dyDescent="0.25">
      <c r="A13" s="145" t="s">
        <v>704</v>
      </c>
      <c r="B13" s="14">
        <v>22</v>
      </c>
      <c r="C13" s="14">
        <v>22</v>
      </c>
      <c r="D13" s="80">
        <f t="shared" si="3"/>
        <v>44</v>
      </c>
      <c r="E13" s="43">
        <f t="shared" si="0"/>
        <v>1.0700389105058365</v>
      </c>
      <c r="F13" s="43">
        <f t="shared" si="1"/>
        <v>1.1005502751375689</v>
      </c>
      <c r="G13" s="81">
        <f t="shared" si="2"/>
        <v>1.0850801479654748</v>
      </c>
      <c r="H13" s="43"/>
      <c r="I13" s="43"/>
      <c r="J13" s="43"/>
    </row>
    <row r="14" spans="1:10" s="14" customFormat="1" x14ac:dyDescent="0.25">
      <c r="A14" s="145" t="s">
        <v>705</v>
      </c>
      <c r="B14" s="14">
        <v>6</v>
      </c>
      <c r="C14" s="14">
        <v>6</v>
      </c>
      <c r="D14" s="80">
        <f t="shared" si="3"/>
        <v>12</v>
      </c>
      <c r="E14" s="43">
        <f t="shared" si="0"/>
        <v>0.29182879377431908</v>
      </c>
      <c r="F14" s="43">
        <f t="shared" si="1"/>
        <v>0.30015007503751878</v>
      </c>
      <c r="G14" s="81">
        <f t="shared" si="2"/>
        <v>0.29593094944512949</v>
      </c>
      <c r="H14" s="43"/>
      <c r="I14" s="43"/>
      <c r="J14" s="43"/>
    </row>
    <row r="15" spans="1:10" s="14" customFormat="1" x14ac:dyDescent="0.25">
      <c r="A15" s="145" t="s">
        <v>706</v>
      </c>
      <c r="B15" s="14">
        <v>9</v>
      </c>
      <c r="C15" s="14">
        <v>9</v>
      </c>
      <c r="D15" s="80">
        <f t="shared" si="3"/>
        <v>18</v>
      </c>
      <c r="E15" s="43">
        <f t="shared" si="0"/>
        <v>0.4377431906614786</v>
      </c>
      <c r="F15" s="43">
        <f t="shared" si="1"/>
        <v>0.45022511255627812</v>
      </c>
      <c r="G15" s="81">
        <f t="shared" si="2"/>
        <v>0.4438964241676942</v>
      </c>
      <c r="H15" s="43"/>
      <c r="I15" s="43"/>
      <c r="J15" s="43"/>
    </row>
    <row r="16" spans="1:10" x14ac:dyDescent="0.25">
      <c r="A16" s="144" t="s">
        <v>707</v>
      </c>
      <c r="B16">
        <v>3</v>
      </c>
      <c r="C16">
        <v>7</v>
      </c>
      <c r="D16" s="28">
        <f>B16+C16</f>
        <v>10</v>
      </c>
      <c r="E16" s="5">
        <f t="shared" si="0"/>
        <v>0.14591439688715954</v>
      </c>
      <c r="F16" s="5">
        <f t="shared" si="1"/>
        <v>0.35017508754377191</v>
      </c>
      <c r="G16" s="38">
        <f t="shared" si="2"/>
        <v>0.24660912453760789</v>
      </c>
      <c r="H16" s="5"/>
      <c r="I16" s="5"/>
      <c r="J16" s="5"/>
    </row>
    <row r="17" spans="1:10" x14ac:dyDescent="0.25">
      <c r="A17" s="144" t="s">
        <v>708</v>
      </c>
      <c r="B17">
        <v>5</v>
      </c>
      <c r="C17">
        <v>5</v>
      </c>
      <c r="D17" s="28">
        <f t="shared" si="3"/>
        <v>10</v>
      </c>
      <c r="E17" s="5">
        <f t="shared" si="0"/>
        <v>0.24319066147859922</v>
      </c>
      <c r="F17" s="5">
        <f t="shared" si="1"/>
        <v>0.25012506253126565</v>
      </c>
      <c r="G17" s="38">
        <f t="shared" si="2"/>
        <v>0.24660912453760789</v>
      </c>
      <c r="H17" s="5"/>
      <c r="I17" s="5"/>
      <c r="J17" s="5"/>
    </row>
    <row r="18" spans="1:10" x14ac:dyDescent="0.25">
      <c r="A18" s="144" t="s">
        <v>696</v>
      </c>
      <c r="B18">
        <v>32</v>
      </c>
      <c r="C18">
        <v>31</v>
      </c>
      <c r="D18" s="28">
        <f t="shared" si="3"/>
        <v>63</v>
      </c>
      <c r="E18" s="5">
        <f t="shared" si="0"/>
        <v>1.556420233463035</v>
      </c>
      <c r="F18" s="5">
        <f t="shared" si="1"/>
        <v>1.5507753876938468</v>
      </c>
      <c r="G18" s="38">
        <f t="shared" si="2"/>
        <v>1.5536374845869296</v>
      </c>
      <c r="H18" s="5"/>
      <c r="I18" s="5"/>
      <c r="J18" s="5"/>
    </row>
    <row r="19" spans="1:10" x14ac:dyDescent="0.25">
      <c r="A19" s="142" t="s">
        <v>93</v>
      </c>
      <c r="B19">
        <v>198</v>
      </c>
      <c r="C19">
        <v>123</v>
      </c>
      <c r="D19" s="28">
        <f t="shared" si="3"/>
        <v>321</v>
      </c>
      <c r="E19" s="5">
        <f t="shared" si="0"/>
        <v>9.6303501945525287</v>
      </c>
      <c r="F19" s="5">
        <f t="shared" si="1"/>
        <v>6.1530765382691346</v>
      </c>
      <c r="G19" s="38">
        <f t="shared" si="2"/>
        <v>7.9161528976572137</v>
      </c>
      <c r="H19" s="5"/>
      <c r="I19" s="5"/>
      <c r="J19" s="5"/>
    </row>
    <row r="20" spans="1:10" x14ac:dyDescent="0.25">
      <c r="A20" s="142" t="s">
        <v>94</v>
      </c>
      <c r="B20">
        <v>208</v>
      </c>
      <c r="C20">
        <v>184</v>
      </c>
      <c r="D20" s="28">
        <f t="shared" si="3"/>
        <v>392</v>
      </c>
      <c r="E20" s="5">
        <f t="shared" si="0"/>
        <v>10.116731517509727</v>
      </c>
      <c r="F20" s="5">
        <f t="shared" si="1"/>
        <v>9.204602301150576</v>
      </c>
      <c r="G20" s="38">
        <f t="shared" si="2"/>
        <v>9.667077681874229</v>
      </c>
      <c r="H20" s="5"/>
      <c r="I20" s="5"/>
      <c r="J20" s="5"/>
    </row>
    <row r="21" spans="1:10" x14ac:dyDescent="0.25">
      <c r="A21" s="137" t="s">
        <v>262</v>
      </c>
      <c r="B21" s="136">
        <v>2223</v>
      </c>
      <c r="C21" s="136">
        <v>2153</v>
      </c>
      <c r="D21" s="136">
        <v>4376</v>
      </c>
      <c r="E21" s="138">
        <f>100*B21/B$21</f>
        <v>100</v>
      </c>
      <c r="F21" s="138">
        <f>100*C21/C$21</f>
        <v>100</v>
      </c>
      <c r="G21" s="138">
        <v>100</v>
      </c>
    </row>
    <row r="22" spans="1:10" x14ac:dyDescent="0.25">
      <c r="A22" s="142" t="s">
        <v>78</v>
      </c>
      <c r="B22" s="1">
        <v>1756</v>
      </c>
      <c r="C22" s="1">
        <v>1796</v>
      </c>
      <c r="D22" s="28">
        <v>3552</v>
      </c>
      <c r="E22" s="140">
        <f t="shared" ref="E22:E38" si="4">100*B22/B$21</f>
        <v>78.9923526765632</v>
      </c>
      <c r="F22" s="140">
        <f t="shared" ref="F22:G38" si="5">100*C22/C$21</f>
        <v>83.418485833720396</v>
      </c>
      <c r="G22" s="121">
        <f t="shared" si="5"/>
        <v>81.170018281535647</v>
      </c>
    </row>
    <row r="23" spans="1:10" x14ac:dyDescent="0.25">
      <c r="A23" s="144" t="s">
        <v>697</v>
      </c>
      <c r="B23" s="1">
        <f>SUM(B24:B32)</f>
        <v>1698</v>
      </c>
      <c r="C23" s="1">
        <f>SUM(C24:C32)</f>
        <v>1738</v>
      </c>
      <c r="D23" s="28">
        <v>3436</v>
      </c>
      <c r="E23" s="140">
        <f t="shared" si="4"/>
        <v>76.383265856950061</v>
      </c>
      <c r="F23" s="140">
        <f t="shared" si="5"/>
        <v>80.724570366929868</v>
      </c>
      <c r="G23" s="121">
        <f t="shared" si="5"/>
        <v>78.519195612431446</v>
      </c>
    </row>
    <row r="24" spans="1:10" s="14" customFormat="1" x14ac:dyDescent="0.25">
      <c r="A24" s="145" t="s">
        <v>698</v>
      </c>
      <c r="B24" s="15">
        <v>1386</v>
      </c>
      <c r="C24" s="15">
        <v>1379</v>
      </c>
      <c r="D24" s="80">
        <v>2765</v>
      </c>
      <c r="E24" s="98">
        <f t="shared" si="4"/>
        <v>62.348178137651821</v>
      </c>
      <c r="F24" s="98">
        <f t="shared" si="5"/>
        <v>64.050162563864376</v>
      </c>
      <c r="G24" s="141">
        <f t="shared" si="5"/>
        <v>63.185557586837291</v>
      </c>
    </row>
    <row r="25" spans="1:10" s="14" customFormat="1" x14ac:dyDescent="0.25">
      <c r="A25" s="145" t="s">
        <v>709</v>
      </c>
      <c r="B25" s="14">
        <v>77</v>
      </c>
      <c r="C25" s="14">
        <v>90</v>
      </c>
      <c r="D25" s="83">
        <v>167</v>
      </c>
      <c r="E25" s="98">
        <f t="shared" si="4"/>
        <v>3.4637876743139899</v>
      </c>
      <c r="F25" s="98">
        <f t="shared" si="5"/>
        <v>4.1802136553646072</v>
      </c>
      <c r="G25" s="141">
        <f t="shared" si="5"/>
        <v>3.8162705667276051</v>
      </c>
    </row>
    <row r="26" spans="1:10" s="14" customFormat="1" x14ac:dyDescent="0.25">
      <c r="A26" s="145" t="s">
        <v>700</v>
      </c>
      <c r="B26" s="14">
        <v>52</v>
      </c>
      <c r="C26" s="14">
        <v>48</v>
      </c>
      <c r="D26" s="83">
        <v>100</v>
      </c>
      <c r="E26" s="98">
        <f t="shared" si="4"/>
        <v>2.3391812865497075</v>
      </c>
      <c r="F26" s="98">
        <f t="shared" si="5"/>
        <v>2.2294472828611238</v>
      </c>
      <c r="G26" s="141">
        <f t="shared" si="5"/>
        <v>2.2851919561243146</v>
      </c>
    </row>
    <row r="27" spans="1:10" s="14" customFormat="1" x14ac:dyDescent="0.25">
      <c r="A27" s="145" t="s">
        <v>704</v>
      </c>
      <c r="B27" s="14">
        <v>48</v>
      </c>
      <c r="C27" s="14">
        <v>48</v>
      </c>
      <c r="D27" s="83">
        <v>96</v>
      </c>
      <c r="E27" s="98">
        <f t="shared" si="4"/>
        <v>2.1592442645074224</v>
      </c>
      <c r="F27" s="98">
        <f t="shared" si="5"/>
        <v>2.2294472828611238</v>
      </c>
      <c r="G27" s="141">
        <f t="shared" si="5"/>
        <v>2.1937842778793417</v>
      </c>
    </row>
    <row r="28" spans="1:10" s="14" customFormat="1" x14ac:dyDescent="0.25">
      <c r="A28" s="145" t="s">
        <v>702</v>
      </c>
      <c r="B28" s="14">
        <v>42</v>
      </c>
      <c r="C28" s="14">
        <v>46</v>
      </c>
      <c r="D28" s="83">
        <v>88</v>
      </c>
      <c r="E28" s="98">
        <f t="shared" si="4"/>
        <v>1.8893387314439947</v>
      </c>
      <c r="F28" s="98">
        <f t="shared" si="5"/>
        <v>2.1365536460752437</v>
      </c>
      <c r="G28" s="141">
        <f t="shared" si="5"/>
        <v>2.0109689213893969</v>
      </c>
    </row>
    <row r="29" spans="1:10" s="14" customFormat="1" x14ac:dyDescent="0.25">
      <c r="A29" s="145" t="s">
        <v>701</v>
      </c>
      <c r="B29" s="14">
        <v>32</v>
      </c>
      <c r="C29" s="14">
        <v>53</v>
      </c>
      <c r="D29" s="83">
        <v>85</v>
      </c>
      <c r="E29" s="98">
        <f t="shared" si="4"/>
        <v>1.4394961763382816</v>
      </c>
      <c r="F29" s="98">
        <f t="shared" si="5"/>
        <v>2.4616813748258246</v>
      </c>
      <c r="G29" s="141">
        <f t="shared" si="5"/>
        <v>1.9424131627056673</v>
      </c>
    </row>
    <row r="30" spans="1:10" s="14" customFormat="1" x14ac:dyDescent="0.25">
      <c r="A30" s="145" t="s">
        <v>703</v>
      </c>
      <c r="B30" s="14">
        <v>33</v>
      </c>
      <c r="C30" s="14">
        <v>39</v>
      </c>
      <c r="D30" s="83">
        <v>72</v>
      </c>
      <c r="E30" s="98">
        <f t="shared" si="4"/>
        <v>1.4844804318488529</v>
      </c>
      <c r="F30" s="98">
        <f t="shared" si="5"/>
        <v>1.8114259173246632</v>
      </c>
      <c r="G30" s="141">
        <f t="shared" si="5"/>
        <v>1.6453382084095065</v>
      </c>
    </row>
    <row r="31" spans="1:10" s="14" customFormat="1" x14ac:dyDescent="0.25">
      <c r="A31" s="145" t="s">
        <v>705</v>
      </c>
      <c r="B31" s="14">
        <v>9</v>
      </c>
      <c r="C31" s="14">
        <v>11</v>
      </c>
      <c r="D31" s="83">
        <v>20</v>
      </c>
      <c r="E31" s="98">
        <f t="shared" si="4"/>
        <v>0.40485829959514169</v>
      </c>
      <c r="F31" s="98">
        <f t="shared" si="5"/>
        <v>0.51091500232234088</v>
      </c>
      <c r="G31" s="141">
        <f t="shared" si="5"/>
        <v>0.45703839122486289</v>
      </c>
    </row>
    <row r="32" spans="1:10" s="14" customFormat="1" x14ac:dyDescent="0.25">
      <c r="A32" s="145" t="s">
        <v>710</v>
      </c>
      <c r="B32" s="14">
        <v>19</v>
      </c>
      <c r="C32" s="14">
        <v>24</v>
      </c>
      <c r="D32" s="83">
        <v>43</v>
      </c>
      <c r="E32" s="98">
        <f t="shared" si="4"/>
        <v>0.85470085470085466</v>
      </c>
      <c r="F32" s="98">
        <f t="shared" si="5"/>
        <v>1.1147236414305619</v>
      </c>
      <c r="G32" s="141">
        <f t="shared" si="5"/>
        <v>0.98263254113345522</v>
      </c>
    </row>
    <row r="33" spans="1:7" x14ac:dyDescent="0.25">
      <c r="A33" s="144" t="s">
        <v>711</v>
      </c>
      <c r="B33">
        <v>8</v>
      </c>
      <c r="C33">
        <v>8</v>
      </c>
      <c r="D33" s="10">
        <v>16</v>
      </c>
      <c r="E33" s="140">
        <f t="shared" si="4"/>
        <v>0.35987404408457041</v>
      </c>
      <c r="F33" s="140">
        <f t="shared" si="5"/>
        <v>0.37157454714352067</v>
      </c>
      <c r="G33" s="121">
        <f t="shared" si="5"/>
        <v>0.3656307129798903</v>
      </c>
    </row>
    <row r="34" spans="1:7" x14ac:dyDescent="0.25">
      <c r="A34" s="144" t="s">
        <v>712</v>
      </c>
      <c r="B34">
        <v>3</v>
      </c>
      <c r="C34">
        <v>7</v>
      </c>
      <c r="D34" s="10">
        <v>10</v>
      </c>
      <c r="E34" s="140">
        <f t="shared" si="4"/>
        <v>0.1349527665317139</v>
      </c>
      <c r="F34" s="140">
        <f t="shared" si="5"/>
        <v>0.3251277287505806</v>
      </c>
      <c r="G34" s="121">
        <f t="shared" si="5"/>
        <v>0.22851919561243145</v>
      </c>
    </row>
    <row r="35" spans="1:7" x14ac:dyDescent="0.25">
      <c r="A35" s="144" t="s">
        <v>708</v>
      </c>
      <c r="B35">
        <v>12</v>
      </c>
      <c r="C35">
        <v>8</v>
      </c>
      <c r="D35" s="10">
        <v>20</v>
      </c>
      <c r="E35" s="140">
        <f t="shared" si="4"/>
        <v>0.53981106612685559</v>
      </c>
      <c r="F35" s="140">
        <f t="shared" si="5"/>
        <v>0.37157454714352067</v>
      </c>
      <c r="G35" s="121">
        <f t="shared" si="5"/>
        <v>0.45703839122486289</v>
      </c>
    </row>
    <row r="36" spans="1:7" x14ac:dyDescent="0.25">
      <c r="A36" s="144" t="s">
        <v>696</v>
      </c>
      <c r="B36">
        <v>35</v>
      </c>
      <c r="C36">
        <v>35</v>
      </c>
      <c r="D36" s="10">
        <v>70</v>
      </c>
      <c r="E36" s="140">
        <f t="shared" si="4"/>
        <v>1.5744489428699955</v>
      </c>
      <c r="F36" s="140">
        <f t="shared" si="5"/>
        <v>1.6256386437529029</v>
      </c>
      <c r="G36" s="121">
        <f t="shared" si="5"/>
        <v>1.5996343692870201</v>
      </c>
    </row>
    <row r="37" spans="1:7" x14ac:dyDescent="0.25">
      <c r="A37" s="142" t="s">
        <v>93</v>
      </c>
      <c r="B37">
        <v>240</v>
      </c>
      <c r="C37">
        <v>155</v>
      </c>
      <c r="D37" s="10">
        <v>395</v>
      </c>
      <c r="E37" s="140">
        <f t="shared" si="4"/>
        <v>10.796221322537113</v>
      </c>
      <c r="F37" s="140">
        <f t="shared" si="5"/>
        <v>7.1992568509057131</v>
      </c>
      <c r="G37" s="121">
        <f t="shared" si="5"/>
        <v>9.0265082266910426</v>
      </c>
    </row>
    <row r="38" spans="1:7" x14ac:dyDescent="0.25">
      <c r="A38" s="143" t="s">
        <v>94</v>
      </c>
      <c r="B38" s="13">
        <v>227</v>
      </c>
      <c r="C38" s="13">
        <v>202</v>
      </c>
      <c r="D38" s="17">
        <v>429</v>
      </c>
      <c r="E38" s="139">
        <f t="shared" si="4"/>
        <v>10.211426000899685</v>
      </c>
      <c r="F38" s="139">
        <f t="shared" si="5"/>
        <v>9.3822573153738968</v>
      </c>
      <c r="G38" s="22">
        <f t="shared" si="5"/>
        <v>9.8034734917733086</v>
      </c>
    </row>
  </sheetData>
  <mergeCells count="2">
    <mergeCell ref="B2:D2"/>
    <mergeCell ref="E2:G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9"/>
  <sheetViews>
    <sheetView workbookViewId="0">
      <selection activeCell="A4" sqref="A4"/>
    </sheetView>
  </sheetViews>
  <sheetFormatPr defaultRowHeight="15" x14ac:dyDescent="0.25"/>
  <cols>
    <col min="1" max="1" width="19.42578125" customWidth="1"/>
    <col min="2" max="6" width="13.7109375" customWidth="1"/>
  </cols>
  <sheetData>
    <row r="1" spans="1:7" x14ac:dyDescent="0.25">
      <c r="A1" s="10" t="s">
        <v>551</v>
      </c>
    </row>
    <row r="2" spans="1:7" ht="30" x14ac:dyDescent="0.25">
      <c r="A2" s="50" t="s">
        <v>266</v>
      </c>
      <c r="B2" s="47" t="s">
        <v>78</v>
      </c>
      <c r="C2" s="47" t="s">
        <v>93</v>
      </c>
      <c r="D2" s="47" t="s">
        <v>94</v>
      </c>
      <c r="E2" s="47" t="s">
        <v>303</v>
      </c>
      <c r="F2" s="47" t="s">
        <v>550</v>
      </c>
    </row>
    <row r="3" spans="1:7" x14ac:dyDescent="0.25">
      <c r="A3" t="s">
        <v>548</v>
      </c>
      <c r="B3">
        <v>120</v>
      </c>
      <c r="C3">
        <v>22</v>
      </c>
      <c r="D3">
        <v>22</v>
      </c>
      <c r="E3">
        <f>D3+C3+B3</f>
        <v>164</v>
      </c>
      <c r="F3" s="5">
        <f>100*B3/E3</f>
        <v>73.170731707317074</v>
      </c>
      <c r="G3" s="5"/>
    </row>
    <row r="4" spans="1:7" x14ac:dyDescent="0.25">
      <c r="A4" s="62" t="s">
        <v>549</v>
      </c>
      <c r="B4">
        <v>142</v>
      </c>
      <c r="C4">
        <v>27</v>
      </c>
      <c r="D4">
        <v>22</v>
      </c>
      <c r="E4">
        <f t="shared" ref="E4:E18" si="0">D4+C4+B4</f>
        <v>191</v>
      </c>
      <c r="F4" s="5">
        <f t="shared" ref="F4:F19" si="1">100*B4/E4</f>
        <v>74.345549738219901</v>
      </c>
      <c r="G4" s="5"/>
    </row>
    <row r="5" spans="1:7" x14ac:dyDescent="0.25">
      <c r="A5" s="62" t="s">
        <v>544</v>
      </c>
      <c r="B5">
        <v>137</v>
      </c>
      <c r="C5">
        <v>21</v>
      </c>
      <c r="D5">
        <v>33</v>
      </c>
      <c r="E5">
        <f t="shared" si="0"/>
        <v>191</v>
      </c>
      <c r="F5" s="5">
        <f t="shared" si="1"/>
        <v>71.727748691099478</v>
      </c>
      <c r="G5" s="5"/>
    </row>
    <row r="6" spans="1:7" x14ac:dyDescent="0.25">
      <c r="A6" t="s">
        <v>267</v>
      </c>
      <c r="B6">
        <v>132</v>
      </c>
      <c r="C6">
        <v>16</v>
      </c>
      <c r="D6">
        <v>18</v>
      </c>
      <c r="E6">
        <f t="shared" si="0"/>
        <v>166</v>
      </c>
      <c r="F6" s="5">
        <f t="shared" si="1"/>
        <v>79.518072289156621</v>
      </c>
      <c r="G6" s="5"/>
    </row>
    <row r="7" spans="1:7" x14ac:dyDescent="0.25">
      <c r="A7" t="s">
        <v>268</v>
      </c>
      <c r="B7">
        <v>125</v>
      </c>
      <c r="C7">
        <v>13</v>
      </c>
      <c r="D7">
        <v>25</v>
      </c>
      <c r="E7">
        <f t="shared" si="0"/>
        <v>163</v>
      </c>
      <c r="F7" s="5">
        <f t="shared" si="1"/>
        <v>76.687116564417181</v>
      </c>
      <c r="G7" s="5"/>
    </row>
    <row r="8" spans="1:7" x14ac:dyDescent="0.25">
      <c r="A8" t="s">
        <v>269</v>
      </c>
      <c r="B8">
        <v>130</v>
      </c>
      <c r="C8">
        <v>28</v>
      </c>
      <c r="D8">
        <v>26</v>
      </c>
      <c r="E8">
        <f t="shared" si="0"/>
        <v>184</v>
      </c>
      <c r="F8" s="5">
        <f t="shared" si="1"/>
        <v>70.652173913043484</v>
      </c>
      <c r="G8" s="5"/>
    </row>
    <row r="9" spans="1:7" x14ac:dyDescent="0.25">
      <c r="A9" t="s">
        <v>270</v>
      </c>
      <c r="B9">
        <v>144</v>
      </c>
      <c r="C9">
        <v>18</v>
      </c>
      <c r="D9">
        <v>20</v>
      </c>
      <c r="E9">
        <f t="shared" si="0"/>
        <v>182</v>
      </c>
      <c r="F9" s="5">
        <f t="shared" si="1"/>
        <v>79.120879120879124</v>
      </c>
      <c r="G9" s="5"/>
    </row>
    <row r="10" spans="1:7" x14ac:dyDescent="0.25">
      <c r="A10" t="s">
        <v>271</v>
      </c>
      <c r="B10">
        <v>170</v>
      </c>
      <c r="C10">
        <v>34</v>
      </c>
      <c r="D10">
        <v>21</v>
      </c>
      <c r="E10">
        <f t="shared" si="0"/>
        <v>225</v>
      </c>
      <c r="F10" s="5">
        <f t="shared" si="1"/>
        <v>75.555555555555557</v>
      </c>
      <c r="G10" s="5"/>
    </row>
    <row r="11" spans="1:7" x14ac:dyDescent="0.25">
      <c r="A11" t="s">
        <v>272</v>
      </c>
      <c r="B11">
        <v>163</v>
      </c>
      <c r="C11">
        <v>16</v>
      </c>
      <c r="D11">
        <v>22</v>
      </c>
      <c r="E11">
        <f t="shared" si="0"/>
        <v>201</v>
      </c>
      <c r="F11" s="5">
        <f t="shared" si="1"/>
        <v>81.094527363184085</v>
      </c>
      <c r="G11" s="5"/>
    </row>
    <row r="12" spans="1:7" x14ac:dyDescent="0.25">
      <c r="A12" t="s">
        <v>273</v>
      </c>
      <c r="B12">
        <v>218</v>
      </c>
      <c r="C12">
        <v>25</v>
      </c>
      <c r="D12">
        <v>29</v>
      </c>
      <c r="E12">
        <f t="shared" si="0"/>
        <v>272</v>
      </c>
      <c r="F12" s="5">
        <f t="shared" si="1"/>
        <v>80.147058823529406</v>
      </c>
      <c r="G12" s="5"/>
    </row>
    <row r="13" spans="1:7" x14ac:dyDescent="0.25">
      <c r="A13" t="s">
        <v>274</v>
      </c>
      <c r="B13">
        <v>309</v>
      </c>
      <c r="C13">
        <v>31</v>
      </c>
      <c r="D13">
        <v>34</v>
      </c>
      <c r="E13">
        <f t="shared" si="0"/>
        <v>374</v>
      </c>
      <c r="F13" s="5">
        <f t="shared" si="1"/>
        <v>82.620320855614978</v>
      </c>
      <c r="G13" s="5"/>
    </row>
    <row r="14" spans="1:7" x14ac:dyDescent="0.25">
      <c r="A14" t="s">
        <v>275</v>
      </c>
      <c r="B14">
        <v>259</v>
      </c>
      <c r="C14">
        <v>23</v>
      </c>
      <c r="D14">
        <v>45</v>
      </c>
      <c r="E14">
        <f t="shared" si="0"/>
        <v>327</v>
      </c>
      <c r="F14" s="5">
        <f t="shared" si="1"/>
        <v>79.204892966360859</v>
      </c>
      <c r="G14" s="5"/>
    </row>
    <row r="15" spans="1:7" x14ac:dyDescent="0.25">
      <c r="A15" t="s">
        <v>276</v>
      </c>
      <c r="B15">
        <v>329</v>
      </c>
      <c r="C15">
        <v>18</v>
      </c>
      <c r="D15">
        <v>23</v>
      </c>
      <c r="E15">
        <f t="shared" si="0"/>
        <v>370</v>
      </c>
      <c r="F15" s="5">
        <f t="shared" si="1"/>
        <v>88.918918918918919</v>
      </c>
      <c r="G15" s="5"/>
    </row>
    <row r="16" spans="1:7" x14ac:dyDescent="0.25">
      <c r="A16" t="s">
        <v>277</v>
      </c>
      <c r="B16">
        <v>281</v>
      </c>
      <c r="C16">
        <v>11</v>
      </c>
      <c r="D16">
        <v>13</v>
      </c>
      <c r="E16">
        <f t="shared" si="0"/>
        <v>305</v>
      </c>
      <c r="F16" s="5">
        <f t="shared" si="1"/>
        <v>92.131147540983605</v>
      </c>
      <c r="G16" s="5"/>
    </row>
    <row r="17" spans="1:7" x14ac:dyDescent="0.25">
      <c r="A17" t="s">
        <v>278</v>
      </c>
      <c r="B17">
        <v>290</v>
      </c>
      <c r="C17">
        <v>7</v>
      </c>
      <c r="D17">
        <v>16</v>
      </c>
      <c r="E17">
        <f t="shared" si="0"/>
        <v>313</v>
      </c>
      <c r="F17" s="5">
        <f t="shared" si="1"/>
        <v>92.651757188498408</v>
      </c>
      <c r="G17" s="5"/>
    </row>
    <row r="18" spans="1:7" x14ac:dyDescent="0.25">
      <c r="A18" s="68" t="s">
        <v>558</v>
      </c>
      <c r="B18" s="68">
        <v>393</v>
      </c>
      <c r="C18" s="68">
        <v>11</v>
      </c>
      <c r="D18" s="68">
        <v>23</v>
      </c>
      <c r="E18">
        <f t="shared" si="0"/>
        <v>427</v>
      </c>
      <c r="F18" s="5">
        <f t="shared" si="1"/>
        <v>92.03747072599532</v>
      </c>
      <c r="G18" s="5"/>
    </row>
    <row r="19" spans="1:7" x14ac:dyDescent="0.25">
      <c r="A19" s="17" t="s">
        <v>2</v>
      </c>
      <c r="B19" s="18">
        <f>SUM(B3:B18)</f>
        <v>3342</v>
      </c>
      <c r="C19" s="18">
        <f>SUM(C3:C18)</f>
        <v>321</v>
      </c>
      <c r="D19" s="18">
        <f>SUM(D3:D18)</f>
        <v>392</v>
      </c>
      <c r="E19" s="18">
        <f>SUM(E3:E18)</f>
        <v>4055</v>
      </c>
      <c r="F19" s="22">
        <f t="shared" si="1"/>
        <v>82.416769420468555</v>
      </c>
      <c r="G19" s="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30"/>
  <sheetViews>
    <sheetView topLeftCell="A7" workbookViewId="0">
      <selection activeCell="N23" sqref="N23"/>
    </sheetView>
  </sheetViews>
  <sheetFormatPr defaultRowHeight="15" x14ac:dyDescent="0.25"/>
  <cols>
    <col min="1" max="1" width="16.85546875" customWidth="1"/>
    <col min="2" max="9" width="13.28515625" customWidth="1"/>
  </cols>
  <sheetData>
    <row r="1" spans="1:9" x14ac:dyDescent="0.25">
      <c r="A1" s="10" t="s">
        <v>559</v>
      </c>
    </row>
    <row r="2" spans="1:9" x14ac:dyDescent="0.25">
      <c r="A2" s="158" t="s">
        <v>304</v>
      </c>
      <c r="B2" s="158" t="s">
        <v>12</v>
      </c>
      <c r="C2" s="158"/>
      <c r="D2" s="158"/>
      <c r="E2" s="158"/>
      <c r="F2" s="158"/>
      <c r="G2" s="158" t="s">
        <v>108</v>
      </c>
      <c r="H2" s="158"/>
      <c r="I2" s="158"/>
    </row>
    <row r="3" spans="1:9" ht="30" x14ac:dyDescent="0.25">
      <c r="A3" s="162"/>
      <c r="B3" s="71" t="s">
        <v>305</v>
      </c>
      <c r="C3" s="71" t="s">
        <v>48</v>
      </c>
      <c r="D3" s="71" t="s">
        <v>306</v>
      </c>
      <c r="E3" s="71" t="s">
        <v>31</v>
      </c>
      <c r="F3" s="71" t="s">
        <v>2</v>
      </c>
      <c r="G3" s="71" t="s">
        <v>305</v>
      </c>
      <c r="H3" s="71" t="s">
        <v>48</v>
      </c>
      <c r="I3" s="71" t="s">
        <v>306</v>
      </c>
    </row>
    <row r="4" spans="1:9" x14ac:dyDescent="0.25">
      <c r="A4" s="10" t="s">
        <v>65</v>
      </c>
      <c r="B4" s="28">
        <f>SUM(B5:B12)</f>
        <v>1507</v>
      </c>
      <c r="C4" s="28">
        <f t="shared" ref="C4:F4" si="0">SUM(C5:C12)</f>
        <v>456</v>
      </c>
      <c r="D4" s="28">
        <f t="shared" si="0"/>
        <v>44</v>
      </c>
      <c r="E4" s="28">
        <f t="shared" si="0"/>
        <v>49</v>
      </c>
      <c r="F4" s="28">
        <f t="shared" si="0"/>
        <v>2056</v>
      </c>
      <c r="G4" s="38">
        <f>100*B4/$F4</f>
        <v>73.297665369649806</v>
      </c>
      <c r="H4" s="38">
        <f t="shared" ref="H4:I4" si="1">100*C4/$F4</f>
        <v>22.178988326848248</v>
      </c>
      <c r="I4" s="38">
        <f t="shared" si="1"/>
        <v>2.1400778210116731</v>
      </c>
    </row>
    <row r="5" spans="1:9" x14ac:dyDescent="0.25">
      <c r="A5" t="s">
        <v>307</v>
      </c>
      <c r="B5">
        <v>165</v>
      </c>
      <c r="C5">
        <v>8</v>
      </c>
      <c r="D5">
        <v>0</v>
      </c>
      <c r="E5">
        <v>7</v>
      </c>
      <c r="F5" s="10">
        <f>E5+D5+C5+B5</f>
        <v>180</v>
      </c>
      <c r="G5" s="5">
        <f t="shared" ref="G5:G30" si="2">100*B5/$F5</f>
        <v>91.666666666666671</v>
      </c>
      <c r="H5" s="5">
        <f t="shared" ref="H5:H30" si="3">100*C5/$F5</f>
        <v>4.4444444444444446</v>
      </c>
      <c r="I5" s="5">
        <f t="shared" ref="I5:I30" si="4">100*D5/$F5</f>
        <v>0</v>
      </c>
    </row>
    <row r="6" spans="1:9" x14ac:dyDescent="0.25">
      <c r="A6" s="62" t="s">
        <v>552</v>
      </c>
      <c r="B6">
        <v>173</v>
      </c>
      <c r="C6">
        <v>8</v>
      </c>
      <c r="D6">
        <v>0</v>
      </c>
      <c r="E6">
        <v>3</v>
      </c>
      <c r="F6" s="10">
        <f t="shared" ref="F6:F12" si="5">E6+D6+C6+B6</f>
        <v>184</v>
      </c>
      <c r="G6" s="5">
        <f t="shared" si="2"/>
        <v>94.021739130434781</v>
      </c>
      <c r="H6" s="5">
        <f t="shared" si="3"/>
        <v>4.3478260869565215</v>
      </c>
      <c r="I6" s="5">
        <f t="shared" si="4"/>
        <v>0</v>
      </c>
    </row>
    <row r="7" spans="1:9" x14ac:dyDescent="0.25">
      <c r="A7" t="s">
        <v>308</v>
      </c>
      <c r="B7">
        <v>171</v>
      </c>
      <c r="C7">
        <v>7</v>
      </c>
      <c r="D7">
        <v>0</v>
      </c>
      <c r="E7">
        <v>8</v>
      </c>
      <c r="F7" s="10">
        <f t="shared" si="5"/>
        <v>186</v>
      </c>
      <c r="G7" s="5">
        <f t="shared" si="2"/>
        <v>91.935483870967744</v>
      </c>
      <c r="H7" s="5">
        <f t="shared" si="3"/>
        <v>3.763440860215054</v>
      </c>
      <c r="I7" s="5">
        <f t="shared" si="4"/>
        <v>0</v>
      </c>
    </row>
    <row r="8" spans="1:9" x14ac:dyDescent="0.25">
      <c r="A8" t="s">
        <v>309</v>
      </c>
      <c r="B8">
        <v>161</v>
      </c>
      <c r="C8">
        <v>26</v>
      </c>
      <c r="D8">
        <v>0</v>
      </c>
      <c r="E8">
        <v>3</v>
      </c>
      <c r="F8" s="10">
        <f t="shared" si="5"/>
        <v>190</v>
      </c>
      <c r="G8" s="5">
        <f t="shared" si="2"/>
        <v>84.736842105263165</v>
      </c>
      <c r="H8" s="5">
        <f t="shared" si="3"/>
        <v>13.684210526315789</v>
      </c>
      <c r="I8" s="5">
        <f t="shared" si="4"/>
        <v>0</v>
      </c>
    </row>
    <row r="9" spans="1:9" x14ac:dyDescent="0.25">
      <c r="A9" t="s">
        <v>310</v>
      </c>
      <c r="B9">
        <v>180</v>
      </c>
      <c r="C9">
        <v>39</v>
      </c>
      <c r="D9">
        <v>3</v>
      </c>
      <c r="E9">
        <v>4</v>
      </c>
      <c r="F9" s="10">
        <f t="shared" si="5"/>
        <v>226</v>
      </c>
      <c r="G9" s="5">
        <f t="shared" si="2"/>
        <v>79.646017699115049</v>
      </c>
      <c r="H9" s="5">
        <f t="shared" si="3"/>
        <v>17.256637168141594</v>
      </c>
      <c r="I9" s="5">
        <f t="shared" si="4"/>
        <v>1.3274336283185841</v>
      </c>
    </row>
    <row r="10" spans="1:9" x14ac:dyDescent="0.25">
      <c r="A10" t="s">
        <v>311</v>
      </c>
      <c r="B10">
        <v>243</v>
      </c>
      <c r="C10">
        <v>85</v>
      </c>
      <c r="D10">
        <v>10</v>
      </c>
      <c r="E10">
        <v>8</v>
      </c>
      <c r="F10" s="10">
        <f t="shared" si="5"/>
        <v>346</v>
      </c>
      <c r="G10" s="5">
        <f t="shared" si="2"/>
        <v>70.23121387283237</v>
      </c>
      <c r="H10" s="5">
        <f t="shared" si="3"/>
        <v>24.566473988439306</v>
      </c>
      <c r="I10" s="5">
        <f t="shared" si="4"/>
        <v>2.8901734104046244</v>
      </c>
    </row>
    <row r="11" spans="1:9" x14ac:dyDescent="0.25">
      <c r="A11" t="s">
        <v>312</v>
      </c>
      <c r="B11">
        <v>240</v>
      </c>
      <c r="C11">
        <v>94</v>
      </c>
      <c r="D11">
        <v>15</v>
      </c>
      <c r="E11">
        <v>9</v>
      </c>
      <c r="F11" s="10">
        <f t="shared" si="5"/>
        <v>358</v>
      </c>
      <c r="G11" s="5">
        <f t="shared" si="2"/>
        <v>67.039106145251395</v>
      </c>
      <c r="H11" s="5">
        <f t="shared" si="3"/>
        <v>26.256983240223462</v>
      </c>
      <c r="I11" s="5">
        <f t="shared" si="4"/>
        <v>4.1899441340782122</v>
      </c>
    </row>
    <row r="12" spans="1:9" x14ac:dyDescent="0.25">
      <c r="A12" t="s">
        <v>313</v>
      </c>
      <c r="B12">
        <v>174</v>
      </c>
      <c r="C12">
        <v>189</v>
      </c>
      <c r="D12">
        <v>16</v>
      </c>
      <c r="E12">
        <v>7</v>
      </c>
      <c r="F12" s="10">
        <f t="shared" si="5"/>
        <v>386</v>
      </c>
      <c r="G12" s="5">
        <f t="shared" si="2"/>
        <v>45.077720207253883</v>
      </c>
      <c r="H12" s="5">
        <f t="shared" si="3"/>
        <v>48.96373056994819</v>
      </c>
      <c r="I12" s="5">
        <f t="shared" si="4"/>
        <v>4.1450777202072535</v>
      </c>
    </row>
    <row r="13" spans="1:9" x14ac:dyDescent="0.25">
      <c r="A13" s="10" t="s">
        <v>66</v>
      </c>
      <c r="B13" s="28">
        <f>SUM(B14:B21)</f>
        <v>1431</v>
      </c>
      <c r="C13" s="28">
        <f t="shared" ref="C13:F13" si="6">SUM(C14:C21)</f>
        <v>466</v>
      </c>
      <c r="D13" s="28">
        <f t="shared" si="6"/>
        <v>63</v>
      </c>
      <c r="E13" s="28">
        <f t="shared" si="6"/>
        <v>39</v>
      </c>
      <c r="F13" s="28">
        <f t="shared" si="6"/>
        <v>1999</v>
      </c>
      <c r="G13" s="38">
        <f t="shared" si="2"/>
        <v>71.585792896448226</v>
      </c>
      <c r="H13" s="38">
        <f t="shared" si="3"/>
        <v>23.311655827913956</v>
      </c>
      <c r="I13" s="38">
        <f t="shared" si="4"/>
        <v>3.1515757878939468</v>
      </c>
    </row>
    <row r="14" spans="1:9" x14ac:dyDescent="0.25">
      <c r="A14" t="s">
        <v>307</v>
      </c>
      <c r="B14">
        <v>160</v>
      </c>
      <c r="C14">
        <v>11</v>
      </c>
      <c r="D14">
        <v>0</v>
      </c>
      <c r="E14">
        <v>4</v>
      </c>
      <c r="F14" s="10">
        <f>E14+D14+C14+B14</f>
        <v>175</v>
      </c>
      <c r="G14" s="5">
        <f t="shared" si="2"/>
        <v>91.428571428571431</v>
      </c>
      <c r="H14" s="5">
        <f t="shared" si="3"/>
        <v>6.2857142857142856</v>
      </c>
      <c r="I14" s="5">
        <f t="shared" si="4"/>
        <v>0</v>
      </c>
    </row>
    <row r="15" spans="1:9" x14ac:dyDescent="0.25">
      <c r="A15" s="62" t="s">
        <v>552</v>
      </c>
      <c r="B15">
        <v>162</v>
      </c>
      <c r="C15">
        <v>9</v>
      </c>
      <c r="D15">
        <v>0</v>
      </c>
      <c r="E15">
        <v>2</v>
      </c>
      <c r="F15" s="10">
        <f t="shared" ref="F15:F21" si="7">E15+D15+C15+B15</f>
        <v>173</v>
      </c>
      <c r="G15" s="5">
        <f t="shared" si="2"/>
        <v>93.641618497109832</v>
      </c>
      <c r="H15" s="5">
        <f t="shared" si="3"/>
        <v>5.202312138728324</v>
      </c>
      <c r="I15" s="5">
        <f t="shared" si="4"/>
        <v>0</v>
      </c>
    </row>
    <row r="16" spans="1:9" x14ac:dyDescent="0.25">
      <c r="A16" t="s">
        <v>308</v>
      </c>
      <c r="B16">
        <v>131</v>
      </c>
      <c r="C16">
        <v>17</v>
      </c>
      <c r="D16">
        <v>1</v>
      </c>
      <c r="E16">
        <v>12</v>
      </c>
      <c r="F16" s="10">
        <f t="shared" si="7"/>
        <v>161</v>
      </c>
      <c r="G16" s="5">
        <f t="shared" si="2"/>
        <v>81.366459627329192</v>
      </c>
      <c r="H16" s="5">
        <f t="shared" si="3"/>
        <v>10.559006211180124</v>
      </c>
      <c r="I16" s="5">
        <f t="shared" si="4"/>
        <v>0.6211180124223602</v>
      </c>
    </row>
    <row r="17" spans="1:9" x14ac:dyDescent="0.25">
      <c r="A17" t="s">
        <v>309</v>
      </c>
      <c r="B17">
        <v>187</v>
      </c>
      <c r="C17">
        <v>25</v>
      </c>
      <c r="D17">
        <v>3</v>
      </c>
      <c r="E17">
        <v>2</v>
      </c>
      <c r="F17" s="10">
        <f t="shared" si="7"/>
        <v>217</v>
      </c>
      <c r="G17" s="5">
        <f t="shared" si="2"/>
        <v>86.175115207373267</v>
      </c>
      <c r="H17" s="5">
        <f t="shared" si="3"/>
        <v>11.52073732718894</v>
      </c>
      <c r="I17" s="5">
        <f t="shared" si="4"/>
        <v>1.3824884792626728</v>
      </c>
    </row>
    <row r="18" spans="1:9" x14ac:dyDescent="0.25">
      <c r="A18" t="s">
        <v>310</v>
      </c>
      <c r="B18">
        <v>190</v>
      </c>
      <c r="C18">
        <v>51</v>
      </c>
      <c r="D18">
        <v>4</v>
      </c>
      <c r="E18">
        <v>2</v>
      </c>
      <c r="F18" s="10">
        <f t="shared" si="7"/>
        <v>247</v>
      </c>
      <c r="G18" s="5">
        <f t="shared" si="2"/>
        <v>76.92307692307692</v>
      </c>
      <c r="H18" s="5">
        <f t="shared" si="3"/>
        <v>20.647773279352226</v>
      </c>
      <c r="I18" s="5">
        <f t="shared" si="4"/>
        <v>1.6194331983805668</v>
      </c>
    </row>
    <row r="19" spans="1:9" x14ac:dyDescent="0.25">
      <c r="A19" t="s">
        <v>311</v>
      </c>
      <c r="B19">
        <v>238</v>
      </c>
      <c r="C19">
        <v>105</v>
      </c>
      <c r="D19">
        <v>6</v>
      </c>
      <c r="E19">
        <v>6</v>
      </c>
      <c r="F19" s="10">
        <f t="shared" si="7"/>
        <v>355</v>
      </c>
      <c r="G19" s="5">
        <f t="shared" si="2"/>
        <v>67.042253521126767</v>
      </c>
      <c r="H19" s="5">
        <f t="shared" si="3"/>
        <v>29.577464788732396</v>
      </c>
      <c r="I19" s="5">
        <f t="shared" si="4"/>
        <v>1.6901408450704225</v>
      </c>
    </row>
    <row r="20" spans="1:9" x14ac:dyDescent="0.25">
      <c r="A20" t="s">
        <v>312</v>
      </c>
      <c r="B20">
        <v>216</v>
      </c>
      <c r="C20">
        <v>80</v>
      </c>
      <c r="D20">
        <v>15</v>
      </c>
      <c r="E20">
        <v>6</v>
      </c>
      <c r="F20" s="10">
        <f t="shared" si="7"/>
        <v>317</v>
      </c>
      <c r="G20" s="5">
        <f t="shared" si="2"/>
        <v>68.138801261829656</v>
      </c>
      <c r="H20" s="5">
        <f t="shared" si="3"/>
        <v>25.236593059936908</v>
      </c>
      <c r="I20" s="5">
        <f t="shared" si="4"/>
        <v>4.7318611987381702</v>
      </c>
    </row>
    <row r="21" spans="1:9" x14ac:dyDescent="0.25">
      <c r="A21" s="77" t="s">
        <v>313</v>
      </c>
      <c r="B21" s="77">
        <v>147</v>
      </c>
      <c r="C21" s="77">
        <v>168</v>
      </c>
      <c r="D21" s="77">
        <v>34</v>
      </c>
      <c r="E21" s="77">
        <v>5</v>
      </c>
      <c r="F21" s="77">
        <f t="shared" si="7"/>
        <v>354</v>
      </c>
      <c r="G21" s="79">
        <f t="shared" si="2"/>
        <v>41.525423728813557</v>
      </c>
      <c r="H21" s="79">
        <f t="shared" si="3"/>
        <v>47.457627118644069</v>
      </c>
      <c r="I21" s="79">
        <f t="shared" si="4"/>
        <v>9.6045197740112993</v>
      </c>
    </row>
    <row r="22" spans="1:9" x14ac:dyDescent="0.25">
      <c r="A22" s="10" t="s">
        <v>2</v>
      </c>
      <c r="B22" s="28">
        <f t="shared" ref="B22:F22" si="8">SUM(B23:B30)</f>
        <v>2938</v>
      </c>
      <c r="C22" s="28">
        <f t="shared" si="8"/>
        <v>922</v>
      </c>
      <c r="D22" s="28">
        <f t="shared" si="8"/>
        <v>107</v>
      </c>
      <c r="E22" s="28">
        <f t="shared" si="8"/>
        <v>88</v>
      </c>
      <c r="F22" s="28">
        <f t="shared" si="8"/>
        <v>4055</v>
      </c>
      <c r="G22" s="38">
        <f t="shared" si="2"/>
        <v>72.4537607891492</v>
      </c>
      <c r="H22" s="38">
        <f t="shared" si="3"/>
        <v>22.737361282367448</v>
      </c>
      <c r="I22" s="38">
        <f t="shared" si="4"/>
        <v>2.6387176325524044</v>
      </c>
    </row>
    <row r="23" spans="1:9" x14ac:dyDescent="0.25">
      <c r="A23" t="s">
        <v>307</v>
      </c>
      <c r="B23">
        <f>B14+B5</f>
        <v>325</v>
      </c>
      <c r="C23">
        <f t="shared" ref="C23" si="9">C14+C5</f>
        <v>19</v>
      </c>
      <c r="D23">
        <f t="shared" ref="D23:E23" si="10">D14+D5</f>
        <v>0</v>
      </c>
      <c r="E23">
        <f t="shared" si="10"/>
        <v>11</v>
      </c>
      <c r="F23" s="10">
        <f t="shared" ref="F23" si="11">F14+F5</f>
        <v>355</v>
      </c>
      <c r="G23" s="5">
        <f t="shared" si="2"/>
        <v>91.549295774647888</v>
      </c>
      <c r="H23" s="5">
        <f t="shared" si="3"/>
        <v>5.352112676056338</v>
      </c>
      <c r="I23" s="5">
        <f t="shared" si="4"/>
        <v>0</v>
      </c>
    </row>
    <row r="24" spans="1:9" x14ac:dyDescent="0.25">
      <c r="A24" s="62" t="s">
        <v>552</v>
      </c>
      <c r="B24">
        <f t="shared" ref="B24:C24" si="12">B15+B6</f>
        <v>335</v>
      </c>
      <c r="C24">
        <f t="shared" si="12"/>
        <v>17</v>
      </c>
      <c r="D24">
        <f t="shared" ref="D24:E24" si="13">D15+D6</f>
        <v>0</v>
      </c>
      <c r="E24">
        <f t="shared" si="13"/>
        <v>5</v>
      </c>
      <c r="F24" s="10">
        <f t="shared" ref="F24" si="14">F15+F6</f>
        <v>357</v>
      </c>
      <c r="G24" s="5">
        <f t="shared" si="2"/>
        <v>93.837535014005596</v>
      </c>
      <c r="H24" s="5">
        <f t="shared" si="3"/>
        <v>4.7619047619047619</v>
      </c>
      <c r="I24" s="5">
        <f t="shared" si="4"/>
        <v>0</v>
      </c>
    </row>
    <row r="25" spans="1:9" x14ac:dyDescent="0.25">
      <c r="A25" t="s">
        <v>308</v>
      </c>
      <c r="B25">
        <f t="shared" ref="B25:C25" si="15">B16+B7</f>
        <v>302</v>
      </c>
      <c r="C25">
        <f t="shared" si="15"/>
        <v>24</v>
      </c>
      <c r="D25">
        <f t="shared" ref="D25:E25" si="16">D16+D7</f>
        <v>1</v>
      </c>
      <c r="E25">
        <f t="shared" si="16"/>
        <v>20</v>
      </c>
      <c r="F25" s="10">
        <f t="shared" ref="F25" si="17">F16+F7</f>
        <v>347</v>
      </c>
      <c r="G25" s="5">
        <f t="shared" si="2"/>
        <v>87.031700288184439</v>
      </c>
      <c r="H25" s="5">
        <f t="shared" si="3"/>
        <v>6.9164265129682994</v>
      </c>
      <c r="I25" s="5">
        <f t="shared" si="4"/>
        <v>0.28818443804034583</v>
      </c>
    </row>
    <row r="26" spans="1:9" x14ac:dyDescent="0.25">
      <c r="A26" t="s">
        <v>309</v>
      </c>
      <c r="B26">
        <f t="shared" ref="B26:C26" si="18">B17+B8</f>
        <v>348</v>
      </c>
      <c r="C26">
        <f t="shared" si="18"/>
        <v>51</v>
      </c>
      <c r="D26">
        <f t="shared" ref="D26:E26" si="19">D17+D8</f>
        <v>3</v>
      </c>
      <c r="E26">
        <f t="shared" si="19"/>
        <v>5</v>
      </c>
      <c r="F26" s="10">
        <f t="shared" ref="F26" si="20">F17+F8</f>
        <v>407</v>
      </c>
      <c r="G26" s="5">
        <f t="shared" si="2"/>
        <v>85.503685503685503</v>
      </c>
      <c r="H26" s="5">
        <f t="shared" si="3"/>
        <v>12.530712530712531</v>
      </c>
      <c r="I26" s="5">
        <f t="shared" si="4"/>
        <v>0.73710073710073709</v>
      </c>
    </row>
    <row r="27" spans="1:9" x14ac:dyDescent="0.25">
      <c r="A27" t="s">
        <v>310</v>
      </c>
      <c r="B27">
        <f t="shared" ref="B27:C27" si="21">B18+B9</f>
        <v>370</v>
      </c>
      <c r="C27">
        <f t="shared" si="21"/>
        <v>90</v>
      </c>
      <c r="D27">
        <f t="shared" ref="D27:E27" si="22">D18+D9</f>
        <v>7</v>
      </c>
      <c r="E27">
        <f t="shared" si="22"/>
        <v>6</v>
      </c>
      <c r="F27" s="10">
        <f t="shared" ref="F27" si="23">F18+F9</f>
        <v>473</v>
      </c>
      <c r="G27" s="5">
        <f t="shared" si="2"/>
        <v>78.224101479915433</v>
      </c>
      <c r="H27" s="5">
        <f t="shared" si="3"/>
        <v>19.027484143763214</v>
      </c>
      <c r="I27" s="5">
        <f t="shared" si="4"/>
        <v>1.4799154334038056</v>
      </c>
    </row>
    <row r="28" spans="1:9" x14ac:dyDescent="0.25">
      <c r="A28" t="s">
        <v>311</v>
      </c>
      <c r="B28">
        <f t="shared" ref="B28:C28" si="24">B19+B10</f>
        <v>481</v>
      </c>
      <c r="C28">
        <f t="shared" si="24"/>
        <v>190</v>
      </c>
      <c r="D28">
        <f t="shared" ref="D28:E28" si="25">D19+D10</f>
        <v>16</v>
      </c>
      <c r="E28">
        <f t="shared" si="25"/>
        <v>14</v>
      </c>
      <c r="F28" s="10">
        <f t="shared" ref="F28" si="26">F19+F10</f>
        <v>701</v>
      </c>
      <c r="G28" s="5">
        <f t="shared" si="2"/>
        <v>68.616262482168338</v>
      </c>
      <c r="H28" s="5">
        <f t="shared" si="3"/>
        <v>27.104136947218258</v>
      </c>
      <c r="I28" s="5">
        <f t="shared" si="4"/>
        <v>2.2824536376604851</v>
      </c>
    </row>
    <row r="29" spans="1:9" x14ac:dyDescent="0.25">
      <c r="A29" t="s">
        <v>312</v>
      </c>
      <c r="B29">
        <f t="shared" ref="B29:C29" si="27">B20+B11</f>
        <v>456</v>
      </c>
      <c r="C29">
        <f t="shared" si="27"/>
        <v>174</v>
      </c>
      <c r="D29">
        <f t="shared" ref="D29:E29" si="28">D20+D11</f>
        <v>30</v>
      </c>
      <c r="E29">
        <f t="shared" si="28"/>
        <v>15</v>
      </c>
      <c r="F29" s="10">
        <f t="shared" ref="F29" si="29">F20+F11</f>
        <v>675</v>
      </c>
      <c r="G29" s="5">
        <f t="shared" si="2"/>
        <v>67.555555555555557</v>
      </c>
      <c r="H29" s="5">
        <f t="shared" si="3"/>
        <v>25.777777777777779</v>
      </c>
      <c r="I29" s="5">
        <f t="shared" si="4"/>
        <v>4.4444444444444446</v>
      </c>
    </row>
    <row r="30" spans="1:9" x14ac:dyDescent="0.25">
      <c r="A30" s="13" t="s">
        <v>313</v>
      </c>
      <c r="B30" s="13">
        <f t="shared" ref="B30:C30" si="30">B21+B12</f>
        <v>321</v>
      </c>
      <c r="C30" s="13">
        <f t="shared" si="30"/>
        <v>357</v>
      </c>
      <c r="D30" s="13">
        <f t="shared" ref="D30:E30" si="31">D21+D12</f>
        <v>50</v>
      </c>
      <c r="E30" s="13">
        <f t="shared" si="31"/>
        <v>12</v>
      </c>
      <c r="F30" s="17">
        <f t="shared" ref="F30" si="32">F21+F12</f>
        <v>740</v>
      </c>
      <c r="G30" s="32">
        <f t="shared" si="2"/>
        <v>43.378378378378379</v>
      </c>
      <c r="H30" s="32">
        <f t="shared" si="3"/>
        <v>48.243243243243242</v>
      </c>
      <c r="I30" s="32">
        <f t="shared" si="4"/>
        <v>6.756756756756757</v>
      </c>
    </row>
  </sheetData>
  <mergeCells count="3">
    <mergeCell ref="B2:F2"/>
    <mergeCell ref="G2:I2"/>
    <mergeCell ref="A2:A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5"/>
  <sheetViews>
    <sheetView workbookViewId="0">
      <selection activeCell="D21" sqref="D21"/>
    </sheetView>
  </sheetViews>
  <sheetFormatPr defaultRowHeight="15" x14ac:dyDescent="0.25"/>
  <cols>
    <col min="1" max="1" width="18.7109375" customWidth="1"/>
    <col min="2" max="10" width="10.85546875" customWidth="1"/>
  </cols>
  <sheetData>
    <row r="1" spans="1:10" x14ac:dyDescent="0.25">
      <c r="A1" s="10" t="s">
        <v>560</v>
      </c>
    </row>
    <row r="2" spans="1:10" s="25" customFormat="1" x14ac:dyDescent="0.25">
      <c r="A2" s="160" t="s">
        <v>304</v>
      </c>
      <c r="B2" s="159" t="s">
        <v>314</v>
      </c>
      <c r="C2" s="159"/>
      <c r="D2" s="159"/>
      <c r="E2" s="159"/>
      <c r="F2" s="159"/>
      <c r="G2" s="154" t="s">
        <v>315</v>
      </c>
      <c r="H2" s="154" t="s">
        <v>31</v>
      </c>
      <c r="I2" s="154" t="s">
        <v>2</v>
      </c>
      <c r="J2" s="154" t="s">
        <v>316</v>
      </c>
    </row>
    <row r="3" spans="1:10" ht="45" customHeight="1" x14ac:dyDescent="0.25">
      <c r="A3" s="161"/>
      <c r="B3" s="70" t="s">
        <v>54</v>
      </c>
      <c r="C3" s="70" t="s">
        <v>55</v>
      </c>
      <c r="D3" s="70" t="s">
        <v>317</v>
      </c>
      <c r="E3" s="70" t="s">
        <v>318</v>
      </c>
      <c r="F3" s="70" t="s">
        <v>2</v>
      </c>
      <c r="G3" s="155"/>
      <c r="H3" s="155"/>
      <c r="I3" s="155"/>
      <c r="J3" s="155"/>
    </row>
    <row r="4" spans="1:10" x14ac:dyDescent="0.25">
      <c r="A4" s="10" t="s">
        <v>65</v>
      </c>
      <c r="B4" s="28">
        <f>SUM(B5:B7)</f>
        <v>68</v>
      </c>
      <c r="C4" s="28">
        <f t="shared" ref="C4" si="0">SUM(C5:C7)</f>
        <v>21</v>
      </c>
      <c r="D4" s="28">
        <f t="shared" ref="D4" si="1">SUM(D5:D7)</f>
        <v>40</v>
      </c>
      <c r="E4" s="28">
        <f t="shared" ref="E4" si="2">SUM(E5:E7)</f>
        <v>20</v>
      </c>
      <c r="F4" s="28">
        <f>SUM(B4:E4)</f>
        <v>149</v>
      </c>
      <c r="G4" s="28">
        <f>SUM(G5:G7)</f>
        <v>1549</v>
      </c>
      <c r="H4" s="28">
        <f>SUM(H5:H7)</f>
        <v>358</v>
      </c>
      <c r="I4" s="28">
        <f>SUM(F4:H4)</f>
        <v>2056</v>
      </c>
      <c r="J4" s="38">
        <f>100*F4/I4</f>
        <v>7.2470817120622568</v>
      </c>
    </row>
    <row r="5" spans="1:10" x14ac:dyDescent="0.25">
      <c r="A5" t="s">
        <v>319</v>
      </c>
      <c r="B5" s="1">
        <v>16</v>
      </c>
      <c r="C5" s="1">
        <v>7</v>
      </c>
      <c r="D5" s="1">
        <v>11</v>
      </c>
      <c r="E5" s="1">
        <v>4</v>
      </c>
      <c r="F5" s="28">
        <f>SUM(B5:E5)</f>
        <v>38</v>
      </c>
      <c r="G5" s="1">
        <v>570</v>
      </c>
      <c r="H5" s="1">
        <v>132</v>
      </c>
      <c r="I5" s="78">
        <f t="shared" ref="I5:I15" si="3">SUM(F5:H5)</f>
        <v>740</v>
      </c>
      <c r="J5" s="5">
        <f t="shared" ref="J5:J15" si="4">100*F5/I5</f>
        <v>5.1351351351351351</v>
      </c>
    </row>
    <row r="6" spans="1:10" x14ac:dyDescent="0.25">
      <c r="A6" t="s">
        <v>320</v>
      </c>
      <c r="B6" s="1">
        <v>23</v>
      </c>
      <c r="C6" s="1">
        <v>6</v>
      </c>
      <c r="D6" s="1">
        <v>14</v>
      </c>
      <c r="E6" s="1">
        <v>4</v>
      </c>
      <c r="F6" s="28">
        <f t="shared" ref="F6:F15" si="5">SUM(B6:E6)</f>
        <v>47</v>
      </c>
      <c r="G6" s="1">
        <v>427</v>
      </c>
      <c r="H6" s="1">
        <v>98</v>
      </c>
      <c r="I6" s="78">
        <f t="shared" si="3"/>
        <v>572</v>
      </c>
      <c r="J6" s="5">
        <f t="shared" si="4"/>
        <v>8.2167832167832167</v>
      </c>
    </row>
    <row r="7" spans="1:10" x14ac:dyDescent="0.25">
      <c r="A7" t="s">
        <v>321</v>
      </c>
      <c r="B7" s="1">
        <v>29</v>
      </c>
      <c r="C7" s="1">
        <v>8</v>
      </c>
      <c r="D7" s="1">
        <v>15</v>
      </c>
      <c r="E7" s="1">
        <v>12</v>
      </c>
      <c r="F7" s="28">
        <f t="shared" si="5"/>
        <v>64</v>
      </c>
      <c r="G7" s="1">
        <v>552</v>
      </c>
      <c r="H7" s="1">
        <v>128</v>
      </c>
      <c r="I7" s="78">
        <f t="shared" si="3"/>
        <v>744</v>
      </c>
      <c r="J7" s="5">
        <f t="shared" si="4"/>
        <v>8.6021505376344081</v>
      </c>
    </row>
    <row r="8" spans="1:10" x14ac:dyDescent="0.25">
      <c r="A8" s="10" t="s">
        <v>66</v>
      </c>
      <c r="B8" s="28">
        <f>SUM(B9:B11)</f>
        <v>110</v>
      </c>
      <c r="C8" s="28">
        <f t="shared" ref="C8" si="6">SUM(C9:C11)</f>
        <v>24</v>
      </c>
      <c r="D8" s="28">
        <f t="shared" ref="D8" si="7">SUM(D9:D11)</f>
        <v>60</v>
      </c>
      <c r="E8" s="28">
        <f t="shared" ref="E8" si="8">SUM(E9:E11)</f>
        <v>13</v>
      </c>
      <c r="F8" s="28">
        <f t="shared" si="5"/>
        <v>207</v>
      </c>
      <c r="G8" s="28">
        <f>SUM(G9:G11)</f>
        <v>1472</v>
      </c>
      <c r="H8" s="28">
        <f>SUM(H9:H11)</f>
        <v>320</v>
      </c>
      <c r="I8" s="28">
        <f t="shared" si="3"/>
        <v>1999</v>
      </c>
      <c r="J8" s="38">
        <f t="shared" si="4"/>
        <v>10.355177588794398</v>
      </c>
    </row>
    <row r="9" spans="1:10" x14ac:dyDescent="0.25">
      <c r="A9" t="s">
        <v>319</v>
      </c>
      <c r="B9" s="1">
        <v>22</v>
      </c>
      <c r="C9" s="1">
        <v>5</v>
      </c>
      <c r="D9" s="1">
        <v>9</v>
      </c>
      <c r="E9" s="1">
        <v>0</v>
      </c>
      <c r="F9" s="28">
        <f t="shared" si="5"/>
        <v>36</v>
      </c>
      <c r="G9" s="1">
        <v>562</v>
      </c>
      <c r="H9" s="1">
        <v>128</v>
      </c>
      <c r="I9" s="78">
        <f t="shared" si="3"/>
        <v>726</v>
      </c>
      <c r="J9" s="5">
        <f t="shared" si="4"/>
        <v>4.9586776859504136</v>
      </c>
    </row>
    <row r="10" spans="1:10" x14ac:dyDescent="0.25">
      <c r="A10" t="s">
        <v>320</v>
      </c>
      <c r="B10" s="1">
        <v>54</v>
      </c>
      <c r="C10" s="1">
        <v>10</v>
      </c>
      <c r="D10" s="1">
        <v>29</v>
      </c>
      <c r="E10" s="1">
        <v>5</v>
      </c>
      <c r="F10" s="28">
        <f t="shared" si="5"/>
        <v>98</v>
      </c>
      <c r="G10" s="1">
        <v>413</v>
      </c>
      <c r="H10" s="1">
        <v>91</v>
      </c>
      <c r="I10" s="78">
        <f t="shared" si="3"/>
        <v>602</v>
      </c>
      <c r="J10" s="5">
        <f t="shared" si="4"/>
        <v>16.279069767441861</v>
      </c>
    </row>
    <row r="11" spans="1:10" x14ac:dyDescent="0.25">
      <c r="A11" t="s">
        <v>321</v>
      </c>
      <c r="B11" s="1">
        <v>34</v>
      </c>
      <c r="C11" s="1">
        <v>9</v>
      </c>
      <c r="D11" s="1">
        <v>22</v>
      </c>
      <c r="E11" s="1">
        <v>8</v>
      </c>
      <c r="F11" s="28">
        <f t="shared" si="5"/>
        <v>73</v>
      </c>
      <c r="G11" s="1">
        <v>497</v>
      </c>
      <c r="H11" s="1">
        <v>101</v>
      </c>
      <c r="I11" s="78">
        <f t="shared" si="3"/>
        <v>671</v>
      </c>
      <c r="J11" s="5">
        <f t="shared" si="4"/>
        <v>10.879284649776453</v>
      </c>
    </row>
    <row r="12" spans="1:10" x14ac:dyDescent="0.25">
      <c r="A12" s="10" t="s">
        <v>2</v>
      </c>
      <c r="B12" s="28">
        <f>SUM(B13:B15)</f>
        <v>178</v>
      </c>
      <c r="C12" s="28">
        <f t="shared" ref="C12:E12" si="9">SUM(C13:C15)</f>
        <v>45</v>
      </c>
      <c r="D12" s="28">
        <f t="shared" si="9"/>
        <v>100</v>
      </c>
      <c r="E12" s="28">
        <f t="shared" si="9"/>
        <v>33</v>
      </c>
      <c r="F12" s="28">
        <f>F8+F4</f>
        <v>356</v>
      </c>
      <c r="G12" s="28">
        <f t="shared" ref="G12:H12" si="10">G8+G4</f>
        <v>3021</v>
      </c>
      <c r="H12" s="28">
        <f t="shared" si="10"/>
        <v>678</v>
      </c>
      <c r="I12" s="28">
        <f>SUM(F12:H12)</f>
        <v>4055</v>
      </c>
      <c r="J12" s="38">
        <f t="shared" si="4"/>
        <v>8.7792848335388403</v>
      </c>
    </row>
    <row r="13" spans="1:10" x14ac:dyDescent="0.25">
      <c r="A13" t="s">
        <v>319</v>
      </c>
      <c r="B13" s="1">
        <f>B9+B5</f>
        <v>38</v>
      </c>
      <c r="C13" s="1">
        <f t="shared" ref="C13:E13" si="11">C9+C5</f>
        <v>12</v>
      </c>
      <c r="D13" s="1">
        <f t="shared" si="11"/>
        <v>20</v>
      </c>
      <c r="E13" s="1">
        <f t="shared" si="11"/>
        <v>4</v>
      </c>
      <c r="F13" s="28">
        <f t="shared" si="5"/>
        <v>74</v>
      </c>
      <c r="G13" s="1">
        <f t="shared" ref="G13:H13" si="12">G9+G5</f>
        <v>1132</v>
      </c>
      <c r="H13" s="1">
        <f t="shared" si="12"/>
        <v>260</v>
      </c>
      <c r="I13" s="78">
        <f t="shared" si="3"/>
        <v>1466</v>
      </c>
      <c r="J13" s="5">
        <f t="shared" si="4"/>
        <v>5.0477489768076396</v>
      </c>
    </row>
    <row r="14" spans="1:10" x14ac:dyDescent="0.25">
      <c r="A14" t="s">
        <v>320</v>
      </c>
      <c r="B14" s="1">
        <f t="shared" ref="B14:E15" si="13">B10+B6</f>
        <v>77</v>
      </c>
      <c r="C14" s="1">
        <f t="shared" si="13"/>
        <v>16</v>
      </c>
      <c r="D14" s="1">
        <f t="shared" si="13"/>
        <v>43</v>
      </c>
      <c r="E14" s="1">
        <f t="shared" si="13"/>
        <v>9</v>
      </c>
      <c r="F14" s="28">
        <f t="shared" si="5"/>
        <v>145</v>
      </c>
      <c r="G14" s="1">
        <f t="shared" ref="G14:H14" si="14">G10+G6</f>
        <v>840</v>
      </c>
      <c r="H14" s="1">
        <f t="shared" si="14"/>
        <v>189</v>
      </c>
      <c r="I14" s="78">
        <f t="shared" si="3"/>
        <v>1174</v>
      </c>
      <c r="J14" s="5">
        <f t="shared" si="4"/>
        <v>12.350936967632027</v>
      </c>
    </row>
    <row r="15" spans="1:10" x14ac:dyDescent="0.25">
      <c r="A15" s="13" t="s">
        <v>321</v>
      </c>
      <c r="B15" s="64">
        <f t="shared" si="13"/>
        <v>63</v>
      </c>
      <c r="C15" s="64">
        <f t="shared" si="13"/>
        <v>17</v>
      </c>
      <c r="D15" s="64">
        <f t="shared" si="13"/>
        <v>37</v>
      </c>
      <c r="E15" s="64">
        <f t="shared" si="13"/>
        <v>20</v>
      </c>
      <c r="F15" s="18">
        <f t="shared" si="5"/>
        <v>137</v>
      </c>
      <c r="G15" s="64">
        <f t="shared" ref="G15:H15" si="15">G11+G7</f>
        <v>1049</v>
      </c>
      <c r="H15" s="64">
        <f t="shared" si="15"/>
        <v>229</v>
      </c>
      <c r="I15" s="82">
        <f t="shared" si="3"/>
        <v>1415</v>
      </c>
      <c r="J15" s="32">
        <f t="shared" si="4"/>
        <v>9.681978798586572</v>
      </c>
    </row>
  </sheetData>
  <mergeCells count="6">
    <mergeCell ref="J2:J3"/>
    <mergeCell ref="A2:A3"/>
    <mergeCell ref="B2:F2"/>
    <mergeCell ref="G2:G3"/>
    <mergeCell ref="H2:H3"/>
    <mergeCell ref="I2:I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23"/>
  <sheetViews>
    <sheetView workbookViewId="0">
      <selection activeCell="F3" sqref="F3:F23"/>
    </sheetView>
  </sheetViews>
  <sheetFormatPr defaultRowHeight="15" x14ac:dyDescent="0.25"/>
  <cols>
    <col min="1" max="1" width="19.7109375" customWidth="1"/>
    <col min="2" max="6" width="14.28515625" customWidth="1"/>
  </cols>
  <sheetData>
    <row r="1" spans="1:6" x14ac:dyDescent="0.25">
      <c r="A1" s="10" t="s">
        <v>561</v>
      </c>
    </row>
    <row r="2" spans="1:6" ht="60" x14ac:dyDescent="0.25">
      <c r="A2" s="130" t="s">
        <v>304</v>
      </c>
      <c r="B2" s="71" t="s">
        <v>322</v>
      </c>
      <c r="C2" s="71" t="s">
        <v>323</v>
      </c>
      <c r="D2" s="71" t="s">
        <v>31</v>
      </c>
      <c r="E2" s="71" t="s">
        <v>2</v>
      </c>
      <c r="F2" s="71" t="s">
        <v>718</v>
      </c>
    </row>
    <row r="3" spans="1:6" x14ac:dyDescent="0.25">
      <c r="A3" s="10" t="s">
        <v>65</v>
      </c>
      <c r="B3" s="28">
        <f>SUM(B4:B9)</f>
        <v>497</v>
      </c>
      <c r="C3" s="28">
        <f t="shared" ref="C3:D3" si="0">SUM(C4:C9)</f>
        <v>1169</v>
      </c>
      <c r="D3" s="28">
        <f t="shared" si="0"/>
        <v>57</v>
      </c>
      <c r="E3" s="28">
        <f>D3+C3+B3</f>
        <v>1723</v>
      </c>
      <c r="F3" s="38">
        <f>100*B3/(B3+C3)</f>
        <v>29.831932773109244</v>
      </c>
    </row>
    <row r="4" spans="1:6" x14ac:dyDescent="0.25">
      <c r="A4" t="s">
        <v>324</v>
      </c>
      <c r="B4" s="1">
        <v>96</v>
      </c>
      <c r="C4" s="1">
        <v>113</v>
      </c>
      <c r="D4" s="1">
        <v>8</v>
      </c>
      <c r="E4" s="28">
        <f t="shared" ref="E4:E16" si="1">D4+C4+B4</f>
        <v>217</v>
      </c>
      <c r="F4" s="79">
        <f t="shared" ref="F4:F23" si="2">100*B4/(B4+C4)</f>
        <v>45.933014354066984</v>
      </c>
    </row>
    <row r="5" spans="1:6" x14ac:dyDescent="0.25">
      <c r="A5" t="s">
        <v>285</v>
      </c>
      <c r="B5" s="1">
        <v>75</v>
      </c>
      <c r="C5" s="1">
        <v>112</v>
      </c>
      <c r="D5" s="1">
        <v>3</v>
      </c>
      <c r="E5" s="28">
        <f t="shared" si="1"/>
        <v>190</v>
      </c>
      <c r="F5" s="79">
        <f t="shared" si="2"/>
        <v>40.106951871657756</v>
      </c>
    </row>
    <row r="6" spans="1:6" x14ac:dyDescent="0.25">
      <c r="A6" t="s">
        <v>286</v>
      </c>
      <c r="B6" s="1">
        <v>68</v>
      </c>
      <c r="C6" s="1">
        <v>148</v>
      </c>
      <c r="D6" s="1">
        <v>10</v>
      </c>
      <c r="E6" s="28">
        <f t="shared" si="1"/>
        <v>226</v>
      </c>
      <c r="F6" s="79">
        <f t="shared" si="2"/>
        <v>31.481481481481481</v>
      </c>
    </row>
    <row r="7" spans="1:6" x14ac:dyDescent="0.25">
      <c r="A7" t="s">
        <v>287</v>
      </c>
      <c r="B7" s="1">
        <v>88</v>
      </c>
      <c r="C7" s="1">
        <v>249</v>
      </c>
      <c r="D7" s="1">
        <v>9</v>
      </c>
      <c r="E7" s="28">
        <f t="shared" si="1"/>
        <v>346</v>
      </c>
      <c r="F7" s="79">
        <f t="shared" si="2"/>
        <v>26.112759643916913</v>
      </c>
    </row>
    <row r="8" spans="1:6" x14ac:dyDescent="0.25">
      <c r="A8" t="s">
        <v>288</v>
      </c>
      <c r="B8" s="1">
        <v>110</v>
      </c>
      <c r="C8" s="1">
        <v>234</v>
      </c>
      <c r="D8" s="1">
        <v>14</v>
      </c>
      <c r="E8" s="28">
        <f t="shared" si="1"/>
        <v>358</v>
      </c>
      <c r="F8" s="79">
        <f t="shared" si="2"/>
        <v>31.976744186046513</v>
      </c>
    </row>
    <row r="9" spans="1:6" x14ac:dyDescent="0.25">
      <c r="A9" t="s">
        <v>325</v>
      </c>
      <c r="B9" s="1">
        <v>60</v>
      </c>
      <c r="C9" s="1">
        <v>313</v>
      </c>
      <c r="D9" s="1">
        <v>13</v>
      </c>
      <c r="E9" s="28">
        <f t="shared" si="1"/>
        <v>386</v>
      </c>
      <c r="F9" s="79">
        <f t="shared" si="2"/>
        <v>16.085790884718499</v>
      </c>
    </row>
    <row r="10" spans="1:6" x14ac:dyDescent="0.25">
      <c r="A10" s="10" t="s">
        <v>66</v>
      </c>
      <c r="B10" s="28">
        <f>SUM(B11:B16)</f>
        <v>235</v>
      </c>
      <c r="C10" s="28">
        <f t="shared" ref="C10" si="3">SUM(C11:C16)</f>
        <v>1389</v>
      </c>
      <c r="D10" s="28">
        <f t="shared" ref="D10" si="4">SUM(D11:D16)</f>
        <v>58</v>
      </c>
      <c r="E10" s="28">
        <f t="shared" si="1"/>
        <v>1682</v>
      </c>
      <c r="F10" s="38">
        <f t="shared" si="2"/>
        <v>14.470443349753694</v>
      </c>
    </row>
    <row r="11" spans="1:6" x14ac:dyDescent="0.25">
      <c r="A11" t="s">
        <v>324</v>
      </c>
      <c r="B11" s="1">
        <v>42</v>
      </c>
      <c r="C11" s="1">
        <v>135</v>
      </c>
      <c r="D11" s="1">
        <v>15</v>
      </c>
      <c r="E11" s="28">
        <f t="shared" si="1"/>
        <v>192</v>
      </c>
      <c r="F11" s="79">
        <f t="shared" si="2"/>
        <v>23.728813559322035</v>
      </c>
    </row>
    <row r="12" spans="1:6" x14ac:dyDescent="0.25">
      <c r="A12" t="s">
        <v>285</v>
      </c>
      <c r="B12" s="1">
        <v>41</v>
      </c>
      <c r="C12" s="1">
        <v>169</v>
      </c>
      <c r="D12" s="1">
        <v>7</v>
      </c>
      <c r="E12" s="28">
        <f t="shared" si="1"/>
        <v>217</v>
      </c>
      <c r="F12" s="79">
        <f t="shared" si="2"/>
        <v>19.523809523809526</v>
      </c>
    </row>
    <row r="13" spans="1:6" x14ac:dyDescent="0.25">
      <c r="A13" t="s">
        <v>286</v>
      </c>
      <c r="B13" s="1">
        <v>31</v>
      </c>
      <c r="C13" s="1">
        <v>210</v>
      </c>
      <c r="D13" s="1">
        <v>6</v>
      </c>
      <c r="E13" s="28">
        <f t="shared" si="1"/>
        <v>247</v>
      </c>
      <c r="F13" s="79">
        <f t="shared" si="2"/>
        <v>12.863070539419088</v>
      </c>
    </row>
    <row r="14" spans="1:6" x14ac:dyDescent="0.25">
      <c r="A14" t="s">
        <v>287</v>
      </c>
      <c r="B14" s="1">
        <v>53</v>
      </c>
      <c r="C14" s="1">
        <v>288</v>
      </c>
      <c r="D14" s="1">
        <v>14</v>
      </c>
      <c r="E14" s="28">
        <f t="shared" si="1"/>
        <v>355</v>
      </c>
      <c r="F14" s="79">
        <f t="shared" si="2"/>
        <v>15.542521994134898</v>
      </c>
    </row>
    <row r="15" spans="1:6" x14ac:dyDescent="0.25">
      <c r="A15" t="s">
        <v>288</v>
      </c>
      <c r="B15" s="1">
        <v>44</v>
      </c>
      <c r="C15" s="1">
        <v>270</v>
      </c>
      <c r="D15" s="1">
        <v>3</v>
      </c>
      <c r="E15" s="28">
        <f t="shared" si="1"/>
        <v>317</v>
      </c>
      <c r="F15" s="79">
        <f t="shared" si="2"/>
        <v>14.012738853503185</v>
      </c>
    </row>
    <row r="16" spans="1:6" x14ac:dyDescent="0.25">
      <c r="A16" t="s">
        <v>325</v>
      </c>
      <c r="B16" s="1">
        <v>24</v>
      </c>
      <c r="C16" s="1">
        <v>317</v>
      </c>
      <c r="D16" s="1">
        <v>13</v>
      </c>
      <c r="E16" s="28">
        <f t="shared" si="1"/>
        <v>354</v>
      </c>
      <c r="F16" s="79">
        <f t="shared" si="2"/>
        <v>7.0381231671554252</v>
      </c>
    </row>
    <row r="17" spans="1:6" x14ac:dyDescent="0.25">
      <c r="A17" s="10" t="s">
        <v>2</v>
      </c>
      <c r="B17" s="28">
        <f>B10+B3</f>
        <v>732</v>
      </c>
      <c r="C17" s="28">
        <f t="shared" ref="C17:E17" si="5">C10+C3</f>
        <v>2558</v>
      </c>
      <c r="D17" s="28">
        <f t="shared" si="5"/>
        <v>115</v>
      </c>
      <c r="E17" s="28">
        <f t="shared" si="5"/>
        <v>3405</v>
      </c>
      <c r="F17" s="38">
        <f t="shared" si="2"/>
        <v>22.249240121580549</v>
      </c>
    </row>
    <row r="18" spans="1:6" x14ac:dyDescent="0.25">
      <c r="A18" t="s">
        <v>324</v>
      </c>
      <c r="B18" s="1">
        <f t="shared" ref="B18:E18" si="6">B11+B4</f>
        <v>138</v>
      </c>
      <c r="C18" s="1">
        <f t="shared" si="6"/>
        <v>248</v>
      </c>
      <c r="D18" s="1">
        <f t="shared" si="6"/>
        <v>23</v>
      </c>
      <c r="E18" s="28">
        <f t="shared" si="6"/>
        <v>409</v>
      </c>
      <c r="F18" s="140">
        <f t="shared" si="2"/>
        <v>35.751295336787564</v>
      </c>
    </row>
    <row r="19" spans="1:6" x14ac:dyDescent="0.25">
      <c r="A19" t="s">
        <v>285</v>
      </c>
      <c r="B19" s="1">
        <f t="shared" ref="B19:E19" si="7">B12+B5</f>
        <v>116</v>
      </c>
      <c r="C19" s="1">
        <f t="shared" si="7"/>
        <v>281</v>
      </c>
      <c r="D19" s="1">
        <f t="shared" si="7"/>
        <v>10</v>
      </c>
      <c r="E19" s="28">
        <f t="shared" si="7"/>
        <v>407</v>
      </c>
      <c r="F19" s="140">
        <f t="shared" si="2"/>
        <v>29.219143576826198</v>
      </c>
    </row>
    <row r="20" spans="1:6" x14ac:dyDescent="0.25">
      <c r="A20" t="s">
        <v>286</v>
      </c>
      <c r="B20" s="1">
        <f t="shared" ref="B20:E20" si="8">B13+B6</f>
        <v>99</v>
      </c>
      <c r="C20" s="1">
        <f t="shared" si="8"/>
        <v>358</v>
      </c>
      <c r="D20" s="1">
        <f t="shared" si="8"/>
        <v>16</v>
      </c>
      <c r="E20" s="28">
        <f t="shared" si="8"/>
        <v>473</v>
      </c>
      <c r="F20" s="140">
        <f t="shared" si="2"/>
        <v>21.663019693654267</v>
      </c>
    </row>
    <row r="21" spans="1:6" x14ac:dyDescent="0.25">
      <c r="A21" t="s">
        <v>287</v>
      </c>
      <c r="B21" s="1">
        <f t="shared" ref="B21:E21" si="9">B14+B7</f>
        <v>141</v>
      </c>
      <c r="C21" s="1">
        <f t="shared" si="9"/>
        <v>537</v>
      </c>
      <c r="D21" s="1">
        <f t="shared" si="9"/>
        <v>23</v>
      </c>
      <c r="E21" s="28">
        <f t="shared" si="9"/>
        <v>701</v>
      </c>
      <c r="F21" s="140">
        <f t="shared" si="2"/>
        <v>20.79646017699115</v>
      </c>
    </row>
    <row r="22" spans="1:6" x14ac:dyDescent="0.25">
      <c r="A22" t="s">
        <v>288</v>
      </c>
      <c r="B22" s="1">
        <f t="shared" ref="B22:E22" si="10">B15+B8</f>
        <v>154</v>
      </c>
      <c r="C22" s="1">
        <f t="shared" si="10"/>
        <v>504</v>
      </c>
      <c r="D22" s="1">
        <f t="shared" si="10"/>
        <v>17</v>
      </c>
      <c r="E22" s="28">
        <f t="shared" si="10"/>
        <v>675</v>
      </c>
      <c r="F22" s="140">
        <f t="shared" si="2"/>
        <v>23.404255319148938</v>
      </c>
    </row>
    <row r="23" spans="1:6" x14ac:dyDescent="0.25">
      <c r="A23" s="13" t="s">
        <v>325</v>
      </c>
      <c r="B23" s="64">
        <f t="shared" ref="B23:E23" si="11">B16+B9</f>
        <v>84</v>
      </c>
      <c r="C23" s="64">
        <f t="shared" si="11"/>
        <v>630</v>
      </c>
      <c r="D23" s="64">
        <f t="shared" si="11"/>
        <v>26</v>
      </c>
      <c r="E23" s="18">
        <f t="shared" si="11"/>
        <v>740</v>
      </c>
      <c r="F23" s="139">
        <f t="shared" si="2"/>
        <v>11.764705882352942</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32"/>
  <sheetViews>
    <sheetView workbookViewId="0">
      <selection activeCell="H12" sqref="H12"/>
    </sheetView>
  </sheetViews>
  <sheetFormatPr defaultRowHeight="15" x14ac:dyDescent="0.25"/>
  <cols>
    <col min="1" max="1" width="70.28515625" customWidth="1"/>
  </cols>
  <sheetData>
    <row r="1" spans="1:5" x14ac:dyDescent="0.25">
      <c r="A1" s="10" t="s">
        <v>562</v>
      </c>
    </row>
    <row r="2" spans="1:5" x14ac:dyDescent="0.25">
      <c r="A2" s="59"/>
      <c r="B2" s="72" t="s">
        <v>326</v>
      </c>
      <c r="C2" s="72" t="s">
        <v>327</v>
      </c>
      <c r="D2" s="72" t="s">
        <v>328</v>
      </c>
      <c r="E2" s="72" t="s">
        <v>2</v>
      </c>
    </row>
    <row r="3" spans="1:5" x14ac:dyDescent="0.25">
      <c r="A3" s="10" t="s">
        <v>65</v>
      </c>
      <c r="B3" s="10">
        <v>881</v>
      </c>
      <c r="C3" s="10">
        <v>704</v>
      </c>
      <c r="D3" s="10">
        <v>386</v>
      </c>
      <c r="E3" s="28">
        <f>SUM(B3:D3)</f>
        <v>1971</v>
      </c>
    </row>
    <row r="4" spans="1:5" x14ac:dyDescent="0.25">
      <c r="A4" t="s">
        <v>329</v>
      </c>
      <c r="E4" s="10"/>
    </row>
    <row r="5" spans="1:5" s="14" customFormat="1" x14ac:dyDescent="0.25">
      <c r="A5" s="14" t="s">
        <v>330</v>
      </c>
      <c r="B5" s="14">
        <v>5</v>
      </c>
      <c r="C5" s="14">
        <v>9</v>
      </c>
      <c r="D5" s="14">
        <v>8</v>
      </c>
      <c r="E5" s="80">
        <f t="shared" ref="E5:E11" si="0">SUM(B5:D5)</f>
        <v>22</v>
      </c>
    </row>
    <row r="6" spans="1:5" s="14" customFormat="1" x14ac:dyDescent="0.25">
      <c r="A6" s="14" t="s">
        <v>331</v>
      </c>
      <c r="B6" s="14">
        <v>5</v>
      </c>
      <c r="C6" s="14">
        <v>0</v>
      </c>
      <c r="D6" s="14">
        <v>10</v>
      </c>
      <c r="E6" s="80">
        <f t="shared" si="0"/>
        <v>15</v>
      </c>
    </row>
    <row r="7" spans="1:5" s="14" customFormat="1" x14ac:dyDescent="0.25">
      <c r="A7" s="14" t="s">
        <v>332</v>
      </c>
      <c r="B7" s="14">
        <v>6</v>
      </c>
      <c r="C7" s="14">
        <v>10</v>
      </c>
      <c r="D7" s="14">
        <v>18</v>
      </c>
      <c r="E7" s="80">
        <f t="shared" si="0"/>
        <v>34</v>
      </c>
    </row>
    <row r="8" spans="1:5" s="14" customFormat="1" x14ac:dyDescent="0.25">
      <c r="A8" s="14" t="s">
        <v>333</v>
      </c>
      <c r="B8" s="14">
        <v>4</v>
      </c>
      <c r="C8" s="14">
        <v>2</v>
      </c>
      <c r="D8" s="14">
        <v>15</v>
      </c>
      <c r="E8" s="80">
        <f t="shared" si="0"/>
        <v>21</v>
      </c>
    </row>
    <row r="9" spans="1:5" s="14" customFormat="1" x14ac:dyDescent="0.25">
      <c r="A9" s="14" t="s">
        <v>334</v>
      </c>
      <c r="B9" s="14">
        <v>4</v>
      </c>
      <c r="C9" s="14">
        <v>4</v>
      </c>
      <c r="D9" s="14">
        <v>10</v>
      </c>
      <c r="E9" s="80">
        <f t="shared" si="0"/>
        <v>18</v>
      </c>
    </row>
    <row r="10" spans="1:5" s="14" customFormat="1" x14ac:dyDescent="0.25">
      <c r="A10" s="14" t="s">
        <v>335</v>
      </c>
      <c r="B10" s="14">
        <v>9</v>
      </c>
      <c r="C10" s="14">
        <v>0</v>
      </c>
      <c r="D10" s="14">
        <v>3</v>
      </c>
      <c r="E10" s="80">
        <f t="shared" si="0"/>
        <v>12</v>
      </c>
    </row>
    <row r="11" spans="1:5" x14ac:dyDescent="0.25">
      <c r="A11" t="s">
        <v>336</v>
      </c>
      <c r="B11">
        <v>17</v>
      </c>
      <c r="C11">
        <v>18</v>
      </c>
      <c r="D11">
        <v>35</v>
      </c>
      <c r="E11" s="28">
        <f t="shared" si="0"/>
        <v>70</v>
      </c>
    </row>
    <row r="12" spans="1:5" x14ac:dyDescent="0.25">
      <c r="A12" t="s">
        <v>337</v>
      </c>
      <c r="B12" s="5">
        <f>100*B11/B3</f>
        <v>1.9296254256526675</v>
      </c>
      <c r="C12" s="5">
        <f t="shared" ref="C12:E12" si="1">100*C11/C3</f>
        <v>2.5568181818181817</v>
      </c>
      <c r="D12" s="5">
        <f t="shared" si="1"/>
        <v>9.0673575129533681</v>
      </c>
      <c r="E12" s="38">
        <f t="shared" si="1"/>
        <v>3.5514967021816335</v>
      </c>
    </row>
    <row r="13" spans="1:5" x14ac:dyDescent="0.25">
      <c r="A13" s="10" t="s">
        <v>66</v>
      </c>
      <c r="B13" s="10">
        <v>894</v>
      </c>
      <c r="C13" s="10">
        <v>672</v>
      </c>
      <c r="D13" s="10">
        <v>354</v>
      </c>
      <c r="E13" s="28">
        <f>SUM(B13:D13)</f>
        <v>1920</v>
      </c>
    </row>
    <row r="14" spans="1:5" x14ac:dyDescent="0.25">
      <c r="A14" t="s">
        <v>329</v>
      </c>
      <c r="E14" s="10"/>
    </row>
    <row r="15" spans="1:5" s="14" customFormat="1" x14ac:dyDescent="0.25">
      <c r="A15" s="14" t="s">
        <v>330</v>
      </c>
      <c r="B15" s="14">
        <v>3</v>
      </c>
      <c r="C15" s="14">
        <v>9</v>
      </c>
      <c r="D15" s="14">
        <v>13</v>
      </c>
      <c r="E15" s="80">
        <f t="shared" ref="E15:E23" si="2">SUM(B15:D15)</f>
        <v>25</v>
      </c>
    </row>
    <row r="16" spans="1:5" s="14" customFormat="1" x14ac:dyDescent="0.25">
      <c r="A16" s="14" t="s">
        <v>331</v>
      </c>
      <c r="B16" s="14">
        <v>2</v>
      </c>
      <c r="C16" s="14">
        <v>2</v>
      </c>
      <c r="D16" s="14">
        <v>20</v>
      </c>
      <c r="E16" s="80">
        <f t="shared" si="2"/>
        <v>24</v>
      </c>
    </row>
    <row r="17" spans="1:5" s="14" customFormat="1" x14ac:dyDescent="0.25">
      <c r="A17" s="14" t="s">
        <v>332</v>
      </c>
      <c r="B17" s="14">
        <v>2</v>
      </c>
      <c r="C17" s="14">
        <v>21</v>
      </c>
      <c r="D17" s="14">
        <v>43</v>
      </c>
      <c r="E17" s="80">
        <f t="shared" si="2"/>
        <v>66</v>
      </c>
    </row>
    <row r="18" spans="1:5" s="14" customFormat="1" x14ac:dyDescent="0.25">
      <c r="A18" s="14" t="s">
        <v>333</v>
      </c>
      <c r="B18" s="14">
        <v>1</v>
      </c>
      <c r="C18" s="14">
        <v>3</v>
      </c>
      <c r="D18" s="14">
        <v>14</v>
      </c>
      <c r="E18" s="80">
        <f t="shared" si="2"/>
        <v>18</v>
      </c>
    </row>
    <row r="19" spans="1:5" s="14" customFormat="1" x14ac:dyDescent="0.25">
      <c r="A19" s="14" t="s">
        <v>334</v>
      </c>
      <c r="B19" s="14">
        <v>2</v>
      </c>
      <c r="C19" s="14">
        <v>9</v>
      </c>
      <c r="D19" s="14">
        <v>15</v>
      </c>
      <c r="E19" s="80">
        <f t="shared" si="2"/>
        <v>26</v>
      </c>
    </row>
    <row r="20" spans="1:5" s="14" customFormat="1" x14ac:dyDescent="0.25">
      <c r="A20" s="14" t="s">
        <v>335</v>
      </c>
      <c r="B20" s="14">
        <v>3</v>
      </c>
      <c r="C20" s="14">
        <v>3</v>
      </c>
      <c r="D20" s="14">
        <v>8</v>
      </c>
      <c r="E20" s="80">
        <f t="shared" si="2"/>
        <v>14</v>
      </c>
    </row>
    <row r="21" spans="1:5" x14ac:dyDescent="0.25">
      <c r="A21" t="s">
        <v>336</v>
      </c>
      <c r="B21">
        <v>9</v>
      </c>
      <c r="C21">
        <v>29</v>
      </c>
      <c r="D21">
        <v>66</v>
      </c>
      <c r="E21" s="28">
        <f t="shared" si="2"/>
        <v>104</v>
      </c>
    </row>
    <row r="22" spans="1:5" x14ac:dyDescent="0.25">
      <c r="A22" t="s">
        <v>337</v>
      </c>
      <c r="B22" s="5">
        <f>100*B21/B13</f>
        <v>1.0067114093959733</v>
      </c>
      <c r="C22" s="5">
        <f t="shared" ref="C22" si="3">100*C21/C13</f>
        <v>4.3154761904761907</v>
      </c>
      <c r="D22" s="5">
        <f t="shared" ref="D22" si="4">100*D21/D13</f>
        <v>18.64406779661017</v>
      </c>
      <c r="E22" s="38">
        <f t="shared" ref="E22" si="5">100*E21/E13</f>
        <v>5.416666666666667</v>
      </c>
    </row>
    <row r="23" spans="1:5" x14ac:dyDescent="0.25">
      <c r="A23" s="10" t="s">
        <v>2</v>
      </c>
      <c r="B23" s="28">
        <f>B13+B3</f>
        <v>1775</v>
      </c>
      <c r="C23" s="28">
        <f t="shared" ref="C23:D23" si="6">C13+C3</f>
        <v>1376</v>
      </c>
      <c r="D23" s="28">
        <f t="shared" si="6"/>
        <v>740</v>
      </c>
      <c r="E23" s="28">
        <f t="shared" si="2"/>
        <v>3891</v>
      </c>
    </row>
    <row r="24" spans="1:5" x14ac:dyDescent="0.25">
      <c r="A24" t="s">
        <v>329</v>
      </c>
      <c r="E24" s="10"/>
    </row>
    <row r="25" spans="1:5" s="14" customFormat="1" x14ac:dyDescent="0.25">
      <c r="A25" s="14" t="s">
        <v>330</v>
      </c>
      <c r="B25" s="14">
        <f>B15+B5</f>
        <v>8</v>
      </c>
      <c r="C25" s="14">
        <f t="shared" ref="C25:D25" si="7">C15+C5</f>
        <v>18</v>
      </c>
      <c r="D25" s="14">
        <f t="shared" si="7"/>
        <v>21</v>
      </c>
      <c r="E25" s="83">
        <v>47</v>
      </c>
    </row>
    <row r="26" spans="1:5" s="14" customFormat="1" x14ac:dyDescent="0.25">
      <c r="A26" s="14" t="s">
        <v>331</v>
      </c>
      <c r="B26" s="14">
        <f t="shared" ref="B26:D26" si="8">B16+B6</f>
        <v>7</v>
      </c>
      <c r="C26" s="14">
        <f t="shared" si="8"/>
        <v>2</v>
      </c>
      <c r="D26" s="14">
        <f t="shared" si="8"/>
        <v>30</v>
      </c>
      <c r="E26" s="83">
        <v>39</v>
      </c>
    </row>
    <row r="27" spans="1:5" s="14" customFormat="1" x14ac:dyDescent="0.25">
      <c r="A27" s="14" t="s">
        <v>332</v>
      </c>
      <c r="B27" s="14">
        <f t="shared" ref="B27:D27" si="9">B17+B7</f>
        <v>8</v>
      </c>
      <c r="C27" s="14">
        <f t="shared" si="9"/>
        <v>31</v>
      </c>
      <c r="D27" s="14">
        <f t="shared" si="9"/>
        <v>61</v>
      </c>
      <c r="E27" s="83">
        <v>100</v>
      </c>
    </row>
    <row r="28" spans="1:5" s="14" customFormat="1" x14ac:dyDescent="0.25">
      <c r="A28" s="14" t="s">
        <v>333</v>
      </c>
      <c r="B28" s="14">
        <f t="shared" ref="B28:D28" si="10">B18+B8</f>
        <v>5</v>
      </c>
      <c r="C28" s="14">
        <f t="shared" si="10"/>
        <v>5</v>
      </c>
      <c r="D28" s="14">
        <f t="shared" si="10"/>
        <v>29</v>
      </c>
      <c r="E28" s="83">
        <v>39</v>
      </c>
    </row>
    <row r="29" spans="1:5" s="14" customFormat="1" x14ac:dyDescent="0.25">
      <c r="A29" s="14" t="s">
        <v>334</v>
      </c>
      <c r="B29" s="14">
        <f t="shared" ref="B29:D29" si="11">B19+B9</f>
        <v>6</v>
      </c>
      <c r="C29" s="14">
        <f t="shared" si="11"/>
        <v>13</v>
      </c>
      <c r="D29" s="14">
        <f t="shared" si="11"/>
        <v>25</v>
      </c>
      <c r="E29" s="83">
        <v>44</v>
      </c>
    </row>
    <row r="30" spans="1:5" s="14" customFormat="1" x14ac:dyDescent="0.25">
      <c r="A30" s="14" t="s">
        <v>335</v>
      </c>
      <c r="B30" s="14">
        <f t="shared" ref="B30:D30" si="12">B20+B10</f>
        <v>12</v>
      </c>
      <c r="C30" s="14">
        <f t="shared" si="12"/>
        <v>3</v>
      </c>
      <c r="D30" s="14">
        <f t="shared" si="12"/>
        <v>11</v>
      </c>
      <c r="E30" s="83">
        <v>26</v>
      </c>
    </row>
    <row r="31" spans="1:5" x14ac:dyDescent="0.25">
      <c r="A31" t="s">
        <v>336</v>
      </c>
      <c r="B31">
        <f t="shared" ref="B31:D31" si="13">B21+B11</f>
        <v>26</v>
      </c>
      <c r="C31">
        <f t="shared" si="13"/>
        <v>47</v>
      </c>
      <c r="D31">
        <f t="shared" si="13"/>
        <v>101</v>
      </c>
      <c r="E31" s="10">
        <v>174</v>
      </c>
    </row>
    <row r="32" spans="1:5" x14ac:dyDescent="0.25">
      <c r="A32" s="13" t="s">
        <v>337</v>
      </c>
      <c r="B32" s="32">
        <f>100*B31/B23</f>
        <v>1.4647887323943662</v>
      </c>
      <c r="C32" s="32">
        <f t="shared" ref="C32" si="14">100*C31/C23</f>
        <v>3.4156976744186047</v>
      </c>
      <c r="D32" s="32">
        <f t="shared" ref="D32" si="15">100*D31/D23</f>
        <v>13.648648648648649</v>
      </c>
      <c r="E32" s="22">
        <f t="shared" ref="E32" si="16">100*E31/E23</f>
        <v>4.4718581341557444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23"/>
  <sheetViews>
    <sheetView workbookViewId="0">
      <selection activeCell="R28" sqref="R28"/>
    </sheetView>
  </sheetViews>
  <sheetFormatPr defaultRowHeight="15" x14ac:dyDescent="0.25"/>
  <cols>
    <col min="1" max="1" width="24" customWidth="1"/>
    <col min="2" max="8" width="13.42578125" customWidth="1"/>
  </cols>
  <sheetData>
    <row r="1" spans="1:8" x14ac:dyDescent="0.25">
      <c r="A1" s="10" t="s">
        <v>563</v>
      </c>
    </row>
    <row r="2" spans="1:8" ht="30" x14ac:dyDescent="0.25">
      <c r="A2" s="24" t="s">
        <v>304</v>
      </c>
      <c r="B2" s="71" t="s">
        <v>338</v>
      </c>
      <c r="C2" s="84" t="s">
        <v>565</v>
      </c>
      <c r="D2" s="71" t="s">
        <v>339</v>
      </c>
      <c r="E2" s="71" t="s">
        <v>340</v>
      </c>
      <c r="F2" s="71" t="s">
        <v>31</v>
      </c>
      <c r="G2" s="71" t="s">
        <v>2</v>
      </c>
      <c r="H2" s="71" t="s">
        <v>341</v>
      </c>
    </row>
    <row r="3" spans="1:8" x14ac:dyDescent="0.25">
      <c r="A3" s="10" t="s">
        <v>65</v>
      </c>
      <c r="B3" s="28">
        <v>741</v>
      </c>
      <c r="C3" s="28">
        <v>587</v>
      </c>
      <c r="D3" s="28">
        <v>184</v>
      </c>
      <c r="E3" s="28">
        <v>126</v>
      </c>
      <c r="F3" s="28">
        <v>103</v>
      </c>
      <c r="G3" s="28">
        <v>1741</v>
      </c>
      <c r="H3" s="38">
        <v>17.805858701895463</v>
      </c>
    </row>
    <row r="4" spans="1:8" x14ac:dyDescent="0.25">
      <c r="A4" t="s">
        <v>564</v>
      </c>
      <c r="B4" s="1">
        <v>14</v>
      </c>
      <c r="C4" s="1">
        <v>114</v>
      </c>
      <c r="D4" s="1">
        <v>73</v>
      </c>
      <c r="E4" s="1">
        <v>29</v>
      </c>
      <c r="F4" s="1">
        <v>5</v>
      </c>
      <c r="G4" s="1">
        <v>235</v>
      </c>
      <c r="H4" s="5">
        <v>43.404255319148938</v>
      </c>
    </row>
    <row r="5" spans="1:8" x14ac:dyDescent="0.25">
      <c r="A5" t="s">
        <v>285</v>
      </c>
      <c r="B5" s="1">
        <v>14</v>
      </c>
      <c r="C5" s="1">
        <v>91</v>
      </c>
      <c r="D5" s="1">
        <v>53</v>
      </c>
      <c r="E5" s="1">
        <v>29</v>
      </c>
      <c r="F5" s="1">
        <v>3</v>
      </c>
      <c r="G5" s="1">
        <v>190</v>
      </c>
      <c r="H5" s="5">
        <v>43.157894736842103</v>
      </c>
    </row>
    <row r="6" spans="1:8" x14ac:dyDescent="0.25">
      <c r="A6" t="s">
        <v>286</v>
      </c>
      <c r="B6" s="1">
        <v>45</v>
      </c>
      <c r="C6" s="1">
        <v>129</v>
      </c>
      <c r="D6" s="1">
        <v>25</v>
      </c>
      <c r="E6" s="1">
        <v>16</v>
      </c>
      <c r="F6" s="1">
        <v>11</v>
      </c>
      <c r="G6" s="1">
        <v>226</v>
      </c>
      <c r="H6" s="5">
        <v>18.141592920353983</v>
      </c>
    </row>
    <row r="7" spans="1:8" x14ac:dyDescent="0.25">
      <c r="A7" t="s">
        <v>287</v>
      </c>
      <c r="B7" s="1">
        <v>165</v>
      </c>
      <c r="C7" s="1">
        <v>126</v>
      </c>
      <c r="D7" s="1">
        <v>20</v>
      </c>
      <c r="E7" s="1">
        <v>20</v>
      </c>
      <c r="F7" s="1">
        <v>15</v>
      </c>
      <c r="G7" s="1">
        <v>346</v>
      </c>
      <c r="H7" s="5">
        <v>11.560693641618498</v>
      </c>
    </row>
    <row r="8" spans="1:8" x14ac:dyDescent="0.25">
      <c r="A8" t="s">
        <v>288</v>
      </c>
      <c r="B8" s="1">
        <v>227</v>
      </c>
      <c r="C8" s="1">
        <v>79</v>
      </c>
      <c r="D8" s="1">
        <v>4</v>
      </c>
      <c r="E8" s="1">
        <v>20</v>
      </c>
      <c r="F8" s="1">
        <v>28</v>
      </c>
      <c r="G8" s="1">
        <v>358</v>
      </c>
      <c r="H8" s="5">
        <v>6.7039106145251397</v>
      </c>
    </row>
    <row r="9" spans="1:8" x14ac:dyDescent="0.25">
      <c r="A9" t="s">
        <v>325</v>
      </c>
      <c r="B9" s="1">
        <v>276</v>
      </c>
      <c r="C9" s="1">
        <v>48</v>
      </c>
      <c r="D9" s="1">
        <v>9</v>
      </c>
      <c r="E9" s="1">
        <v>12</v>
      </c>
      <c r="F9" s="1">
        <v>41</v>
      </c>
      <c r="G9" s="1">
        <v>386</v>
      </c>
      <c r="H9" s="5">
        <v>5.4404145077720205</v>
      </c>
    </row>
    <row r="10" spans="1:8" x14ac:dyDescent="0.25">
      <c r="A10" s="10" t="s">
        <v>66</v>
      </c>
      <c r="B10" s="28">
        <v>684</v>
      </c>
      <c r="C10" s="28">
        <v>601</v>
      </c>
      <c r="D10" s="28">
        <v>211</v>
      </c>
      <c r="E10" s="28">
        <v>108</v>
      </c>
      <c r="F10" s="28">
        <v>109</v>
      </c>
      <c r="G10" s="28">
        <v>1713</v>
      </c>
      <c r="H10" s="38">
        <v>18.622300058377117</v>
      </c>
    </row>
    <row r="11" spans="1:8" x14ac:dyDescent="0.25">
      <c r="A11" t="s">
        <v>564</v>
      </c>
      <c r="B11" s="1">
        <v>11</v>
      </c>
      <c r="C11" s="1">
        <v>108</v>
      </c>
      <c r="D11" s="1">
        <v>80</v>
      </c>
      <c r="E11" s="1">
        <v>17</v>
      </c>
      <c r="F11" s="1">
        <v>7</v>
      </c>
      <c r="G11" s="1">
        <v>223</v>
      </c>
      <c r="H11" s="5">
        <v>43.497757847533634</v>
      </c>
    </row>
    <row r="12" spans="1:8" x14ac:dyDescent="0.25">
      <c r="A12" t="s">
        <v>285</v>
      </c>
      <c r="B12" s="1">
        <v>6</v>
      </c>
      <c r="C12" s="1">
        <v>119</v>
      </c>
      <c r="D12" s="1">
        <v>52</v>
      </c>
      <c r="E12" s="1">
        <v>34</v>
      </c>
      <c r="F12" s="1">
        <v>6</v>
      </c>
      <c r="G12" s="1">
        <v>217</v>
      </c>
      <c r="H12" s="5">
        <v>39.631336405529957</v>
      </c>
    </row>
    <row r="13" spans="1:8" x14ac:dyDescent="0.25">
      <c r="A13" t="s">
        <v>286</v>
      </c>
      <c r="B13" s="1">
        <v>34</v>
      </c>
      <c r="C13" s="1">
        <v>135</v>
      </c>
      <c r="D13" s="1">
        <v>42</v>
      </c>
      <c r="E13" s="1">
        <v>28</v>
      </c>
      <c r="F13" s="1">
        <v>8</v>
      </c>
      <c r="G13" s="1">
        <v>247</v>
      </c>
      <c r="H13" s="5">
        <v>28.340080971659919</v>
      </c>
    </row>
    <row r="14" spans="1:8" x14ac:dyDescent="0.25">
      <c r="A14" t="s">
        <v>287</v>
      </c>
      <c r="B14" s="1">
        <v>185</v>
      </c>
      <c r="C14" s="1">
        <v>120</v>
      </c>
      <c r="D14" s="1">
        <v>17</v>
      </c>
      <c r="E14" s="1">
        <v>12</v>
      </c>
      <c r="F14" s="1">
        <v>21</v>
      </c>
      <c r="G14" s="1">
        <v>355</v>
      </c>
      <c r="H14" s="5">
        <v>8.169014084507042</v>
      </c>
    </row>
    <row r="15" spans="1:8" x14ac:dyDescent="0.25">
      <c r="A15" t="s">
        <v>288</v>
      </c>
      <c r="B15" s="1">
        <v>194</v>
      </c>
      <c r="C15" s="1">
        <v>68</v>
      </c>
      <c r="D15" s="1">
        <v>15</v>
      </c>
      <c r="E15" s="1">
        <v>10</v>
      </c>
      <c r="F15" s="1">
        <v>30</v>
      </c>
      <c r="G15" s="1">
        <v>317</v>
      </c>
      <c r="H15" s="5">
        <v>7.8864353312302837</v>
      </c>
    </row>
    <row r="16" spans="1:8" x14ac:dyDescent="0.25">
      <c r="A16" s="10" t="s">
        <v>325</v>
      </c>
      <c r="B16" s="28">
        <v>254</v>
      </c>
      <c r="C16" s="28">
        <v>51</v>
      </c>
      <c r="D16" s="28">
        <v>5</v>
      </c>
      <c r="E16" s="28">
        <v>7</v>
      </c>
      <c r="F16" s="28">
        <v>37</v>
      </c>
      <c r="G16" s="28">
        <v>354</v>
      </c>
      <c r="H16" s="38">
        <v>3.3898305084745761</v>
      </c>
    </row>
    <row r="17" spans="1:8" x14ac:dyDescent="0.25">
      <c r="A17" t="s">
        <v>2</v>
      </c>
      <c r="B17" s="1">
        <v>1425</v>
      </c>
      <c r="C17" s="1">
        <v>1188</v>
      </c>
      <c r="D17" s="1">
        <v>395</v>
      </c>
      <c r="E17" s="1">
        <v>234</v>
      </c>
      <c r="F17" s="1">
        <v>212</v>
      </c>
      <c r="G17" s="1">
        <v>3454</v>
      </c>
      <c r="H17" s="5">
        <v>18.210770121598149</v>
      </c>
    </row>
    <row r="18" spans="1:8" x14ac:dyDescent="0.25">
      <c r="A18" t="s">
        <v>564</v>
      </c>
      <c r="B18" s="1">
        <v>25</v>
      </c>
      <c r="C18" s="1">
        <v>222</v>
      </c>
      <c r="D18" s="1">
        <v>153</v>
      </c>
      <c r="E18" s="1">
        <v>46</v>
      </c>
      <c r="F18" s="1">
        <v>12</v>
      </c>
      <c r="G18" s="1">
        <v>458</v>
      </c>
      <c r="H18" s="5">
        <v>43.449781659388648</v>
      </c>
    </row>
    <row r="19" spans="1:8" x14ac:dyDescent="0.25">
      <c r="A19" t="s">
        <v>285</v>
      </c>
      <c r="B19" s="1">
        <v>20</v>
      </c>
      <c r="C19" s="1">
        <v>210</v>
      </c>
      <c r="D19" s="1">
        <v>105</v>
      </c>
      <c r="E19" s="1">
        <v>63</v>
      </c>
      <c r="F19" s="1">
        <v>9</v>
      </c>
      <c r="G19" s="1">
        <v>407</v>
      </c>
      <c r="H19" s="5">
        <v>41.27764127764128</v>
      </c>
    </row>
    <row r="20" spans="1:8" x14ac:dyDescent="0.25">
      <c r="A20" t="s">
        <v>286</v>
      </c>
      <c r="B20" s="1">
        <v>79</v>
      </c>
      <c r="C20" s="1">
        <v>264</v>
      </c>
      <c r="D20" s="1">
        <v>67</v>
      </c>
      <c r="E20" s="1">
        <v>44</v>
      </c>
      <c r="F20" s="1">
        <v>19</v>
      </c>
      <c r="G20" s="1">
        <v>473</v>
      </c>
      <c r="H20" s="5">
        <v>23.467230443974628</v>
      </c>
    </row>
    <row r="21" spans="1:8" x14ac:dyDescent="0.25">
      <c r="A21" t="s">
        <v>287</v>
      </c>
      <c r="B21" s="1">
        <v>350</v>
      </c>
      <c r="C21" s="1">
        <v>246</v>
      </c>
      <c r="D21" s="1">
        <v>37</v>
      </c>
      <c r="E21" s="1">
        <v>32</v>
      </c>
      <c r="F21" s="1">
        <v>36</v>
      </c>
      <c r="G21" s="1">
        <v>701</v>
      </c>
      <c r="H21" s="5">
        <v>9.8430813124108418</v>
      </c>
    </row>
    <row r="22" spans="1:8" x14ac:dyDescent="0.25">
      <c r="A22" t="s">
        <v>288</v>
      </c>
      <c r="B22" s="1">
        <v>421</v>
      </c>
      <c r="C22" s="1">
        <v>147</v>
      </c>
      <c r="D22" s="1">
        <v>19</v>
      </c>
      <c r="E22" s="1">
        <v>30</v>
      </c>
      <c r="F22" s="1">
        <v>58</v>
      </c>
      <c r="G22" s="1">
        <v>675</v>
      </c>
      <c r="H22" s="5">
        <v>7.2592592592592595</v>
      </c>
    </row>
    <row r="23" spans="1:8" x14ac:dyDescent="0.25">
      <c r="A23" s="13" t="s">
        <v>325</v>
      </c>
      <c r="B23" s="64">
        <v>530</v>
      </c>
      <c r="C23" s="64">
        <v>99</v>
      </c>
      <c r="D23" s="64">
        <v>14</v>
      </c>
      <c r="E23" s="64">
        <v>19</v>
      </c>
      <c r="F23" s="64">
        <v>78</v>
      </c>
      <c r="G23" s="64">
        <v>740</v>
      </c>
      <c r="H23" s="32">
        <v>4.4594594594594597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2"/>
  <sheetViews>
    <sheetView workbookViewId="0">
      <selection activeCell="A12" sqref="A12"/>
    </sheetView>
  </sheetViews>
  <sheetFormatPr defaultRowHeight="15" x14ac:dyDescent="0.25"/>
  <cols>
    <col min="1" max="1" width="17.85546875" customWidth="1"/>
  </cols>
  <sheetData>
    <row r="1" spans="1:7" x14ac:dyDescent="0.25">
      <c r="A1" s="10" t="s">
        <v>626</v>
      </c>
    </row>
    <row r="2" spans="1:7" x14ac:dyDescent="0.25">
      <c r="A2" s="24"/>
      <c r="B2" s="24">
        <v>1976</v>
      </c>
      <c r="C2" s="24">
        <v>1987</v>
      </c>
      <c r="D2" s="24">
        <v>1998</v>
      </c>
      <c r="E2" s="24">
        <v>2008</v>
      </c>
      <c r="F2" s="24">
        <v>2016</v>
      </c>
      <c r="G2" s="24">
        <v>2021</v>
      </c>
    </row>
    <row r="3" spans="1:7" x14ac:dyDescent="0.25">
      <c r="A3" t="s">
        <v>14</v>
      </c>
      <c r="B3" s="1">
        <v>1516</v>
      </c>
      <c r="C3" s="1">
        <f>574+728</f>
        <v>1302</v>
      </c>
      <c r="D3">
        <v>864</v>
      </c>
      <c r="E3">
        <v>716</v>
      </c>
      <c r="F3">
        <v>657</v>
      </c>
      <c r="G3">
        <v>625</v>
      </c>
    </row>
    <row r="4" spans="1:7" x14ac:dyDescent="0.25">
      <c r="A4" t="s">
        <v>15</v>
      </c>
      <c r="B4">
        <v>747</v>
      </c>
      <c r="C4" s="1">
        <v>1078</v>
      </c>
      <c r="D4" s="1">
        <v>1126</v>
      </c>
      <c r="E4">
        <v>901</v>
      </c>
      <c r="F4" s="1">
        <v>1035</v>
      </c>
      <c r="G4" s="1">
        <v>1034</v>
      </c>
    </row>
    <row r="5" spans="1:7" x14ac:dyDescent="0.25">
      <c r="A5" t="s">
        <v>22</v>
      </c>
      <c r="B5">
        <v>869</v>
      </c>
      <c r="C5">
        <f>333+165</f>
        <v>498</v>
      </c>
      <c r="D5">
        <v>893</v>
      </c>
      <c r="E5">
        <v>795</v>
      </c>
      <c r="F5">
        <v>846</v>
      </c>
      <c r="G5">
        <v>928</v>
      </c>
    </row>
    <row r="6" spans="1:7" x14ac:dyDescent="0.25">
      <c r="A6" t="s">
        <v>17</v>
      </c>
      <c r="B6">
        <v>220</v>
      </c>
      <c r="C6">
        <v>191</v>
      </c>
      <c r="D6">
        <v>176</v>
      </c>
      <c r="E6">
        <v>153</v>
      </c>
      <c r="F6">
        <v>158</v>
      </c>
      <c r="G6">
        <v>174</v>
      </c>
    </row>
    <row r="7" spans="1:7" x14ac:dyDescent="0.25">
      <c r="A7" t="s">
        <v>18</v>
      </c>
      <c r="B7">
        <v>338</v>
      </c>
      <c r="C7">
        <v>304</v>
      </c>
      <c r="D7">
        <v>254</v>
      </c>
      <c r="E7">
        <v>205</v>
      </c>
      <c r="F7">
        <v>193</v>
      </c>
      <c r="G7">
        <v>177</v>
      </c>
    </row>
    <row r="8" spans="1:7" x14ac:dyDescent="0.25">
      <c r="A8" t="s">
        <v>19</v>
      </c>
      <c r="B8">
        <v>367</v>
      </c>
      <c r="C8">
        <v>414</v>
      </c>
      <c r="D8">
        <v>373</v>
      </c>
      <c r="E8">
        <v>316</v>
      </c>
      <c r="F8">
        <v>369</v>
      </c>
      <c r="G8">
        <v>342</v>
      </c>
    </row>
    <row r="9" spans="1:7" x14ac:dyDescent="0.25">
      <c r="A9" t="s">
        <v>20</v>
      </c>
      <c r="B9">
        <v>728</v>
      </c>
      <c r="C9">
        <v>861</v>
      </c>
      <c r="D9">
        <v>951</v>
      </c>
      <c r="E9">
        <v>715</v>
      </c>
      <c r="F9">
        <v>893</v>
      </c>
      <c r="G9">
        <v>765</v>
      </c>
    </row>
    <row r="10" spans="1:7" x14ac:dyDescent="0.25">
      <c r="A10" t="s">
        <v>21</v>
      </c>
      <c r="B10">
        <v>362</v>
      </c>
      <c r="C10">
        <v>367</v>
      </c>
      <c r="D10">
        <v>279</v>
      </c>
      <c r="E10">
        <v>276</v>
      </c>
      <c r="F10">
        <v>383</v>
      </c>
      <c r="G10">
        <v>394</v>
      </c>
    </row>
    <row r="11" spans="1:7" x14ac:dyDescent="0.25">
      <c r="A11" s="17" t="s">
        <v>2</v>
      </c>
      <c r="B11" s="18">
        <v>5147</v>
      </c>
      <c r="C11" s="18">
        <v>5495</v>
      </c>
      <c r="D11" s="18">
        <v>4916</v>
      </c>
      <c r="E11" s="18">
        <v>4077</v>
      </c>
      <c r="F11" s="18">
        <v>4534</v>
      </c>
      <c r="G11" s="18">
        <v>4439</v>
      </c>
    </row>
    <row r="12" spans="1:7" x14ac:dyDescent="0.25">
      <c r="A12" t="s">
        <v>757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6"/>
  <sheetViews>
    <sheetView workbookViewId="0">
      <selection activeCell="A16" sqref="A16"/>
    </sheetView>
  </sheetViews>
  <sheetFormatPr defaultRowHeight="15" x14ac:dyDescent="0.25"/>
  <cols>
    <col min="1" max="1" width="27.28515625" customWidth="1"/>
  </cols>
  <sheetData>
    <row r="1" spans="1:7" s="10" customFormat="1" x14ac:dyDescent="0.25">
      <c r="A1" s="10" t="s">
        <v>692</v>
      </c>
    </row>
    <row r="2" spans="1:7" s="10" customFormat="1" x14ac:dyDescent="0.25">
      <c r="A2" s="23"/>
      <c r="B2" s="158" t="s">
        <v>0</v>
      </c>
      <c r="C2" s="158"/>
      <c r="D2" s="158" t="s">
        <v>342</v>
      </c>
      <c r="E2" s="158"/>
      <c r="F2" s="158" t="s">
        <v>343</v>
      </c>
      <c r="G2" s="158"/>
    </row>
    <row r="3" spans="1:7" s="10" customFormat="1" x14ac:dyDescent="0.25">
      <c r="A3" s="17"/>
      <c r="B3" s="76" t="s">
        <v>44</v>
      </c>
      <c r="C3" s="76" t="s">
        <v>42</v>
      </c>
      <c r="D3" s="76" t="s">
        <v>44</v>
      </c>
      <c r="E3" s="76" t="s">
        <v>42</v>
      </c>
      <c r="F3" s="76" t="s">
        <v>44</v>
      </c>
      <c r="G3" s="76" t="s">
        <v>42</v>
      </c>
    </row>
    <row r="4" spans="1:7" x14ac:dyDescent="0.25">
      <c r="A4" s="10" t="s">
        <v>344</v>
      </c>
    </row>
    <row r="5" spans="1:7" x14ac:dyDescent="0.25">
      <c r="A5" t="s">
        <v>345</v>
      </c>
      <c r="B5" s="1">
        <v>2743</v>
      </c>
      <c r="C5" s="5">
        <v>11.045935107546482</v>
      </c>
      <c r="D5">
        <v>57</v>
      </c>
      <c r="E5" s="5">
        <v>12.842105263157896</v>
      </c>
      <c r="F5" s="1">
        <f>D5+B5</f>
        <v>2800</v>
      </c>
      <c r="G5" s="5">
        <v>11.0825</v>
      </c>
    </row>
    <row r="6" spans="1:7" x14ac:dyDescent="0.25">
      <c r="A6" t="s">
        <v>346</v>
      </c>
      <c r="B6">
        <v>139</v>
      </c>
      <c r="C6" s="5">
        <v>13.143884892086332</v>
      </c>
      <c r="D6">
        <v>15</v>
      </c>
      <c r="E6" s="5">
        <v>15.466666666666667</v>
      </c>
      <c r="F6" s="1">
        <f t="shared" ref="F6:F7" si="0">D6+B6</f>
        <v>154</v>
      </c>
      <c r="G6" s="5">
        <v>13.370129870129871</v>
      </c>
    </row>
    <row r="7" spans="1:7" x14ac:dyDescent="0.25">
      <c r="A7" t="s">
        <v>347</v>
      </c>
      <c r="B7">
        <v>356</v>
      </c>
      <c r="C7" s="5">
        <v>14.193820224719101</v>
      </c>
      <c r="D7">
        <v>155</v>
      </c>
      <c r="E7" s="5">
        <v>16.748387096774195</v>
      </c>
      <c r="F7" s="1">
        <f t="shared" si="0"/>
        <v>511</v>
      </c>
      <c r="G7" s="5">
        <v>14.968688845401173</v>
      </c>
    </row>
    <row r="8" spans="1:7" x14ac:dyDescent="0.25">
      <c r="A8" s="10" t="s">
        <v>348</v>
      </c>
    </row>
    <row r="9" spans="1:7" x14ac:dyDescent="0.25">
      <c r="A9" t="s">
        <v>349</v>
      </c>
      <c r="B9">
        <v>446</v>
      </c>
      <c r="C9" s="5">
        <v>12.737668161434977</v>
      </c>
      <c r="D9">
        <v>23</v>
      </c>
      <c r="E9" s="5">
        <v>15.086956521739131</v>
      </c>
      <c r="F9">
        <v>470</v>
      </c>
      <c r="G9" s="5">
        <v>12.852878464818764</v>
      </c>
    </row>
    <row r="10" spans="1:7" x14ac:dyDescent="0.25">
      <c r="A10" t="s">
        <v>350</v>
      </c>
      <c r="B10">
        <v>398</v>
      </c>
      <c r="C10" s="5">
        <v>12.964824120603016</v>
      </c>
      <c r="D10">
        <v>72</v>
      </c>
      <c r="E10" s="5">
        <v>16.569444444444443</v>
      </c>
      <c r="F10">
        <v>469</v>
      </c>
      <c r="G10" s="5">
        <v>13.517021276595745</v>
      </c>
    </row>
    <row r="11" spans="1:7" x14ac:dyDescent="0.25">
      <c r="A11" t="s">
        <v>351</v>
      </c>
      <c r="B11">
        <v>454</v>
      </c>
      <c r="C11" s="5">
        <v>12.215859030837004</v>
      </c>
      <c r="D11">
        <v>62</v>
      </c>
      <c r="E11" s="5">
        <v>16.193548387096776</v>
      </c>
      <c r="F11">
        <v>511</v>
      </c>
      <c r="G11" s="5">
        <v>12.693798449612403</v>
      </c>
    </row>
    <row r="12" spans="1:7" x14ac:dyDescent="0.25">
      <c r="A12" t="s">
        <v>352</v>
      </c>
      <c r="B12">
        <v>665</v>
      </c>
      <c r="C12" s="5">
        <v>11.112781954887218</v>
      </c>
      <c r="D12">
        <v>45</v>
      </c>
      <c r="E12" s="5">
        <v>14.755555555555556</v>
      </c>
      <c r="F12">
        <v>712</v>
      </c>
      <c r="G12" s="5">
        <v>11.343661971830986</v>
      </c>
    </row>
    <row r="13" spans="1:7" x14ac:dyDescent="0.25">
      <c r="A13" t="s">
        <v>353</v>
      </c>
      <c r="B13">
        <v>617</v>
      </c>
      <c r="C13" s="5">
        <v>10.739059967585089</v>
      </c>
      <c r="D13">
        <v>26</v>
      </c>
      <c r="E13" s="5">
        <v>15.038461538461538</v>
      </c>
      <c r="F13">
        <v>645</v>
      </c>
      <c r="G13" s="5">
        <v>10.912908242612753</v>
      </c>
    </row>
    <row r="14" spans="1:7" x14ac:dyDescent="0.25">
      <c r="A14" t="s">
        <v>354</v>
      </c>
      <c r="B14">
        <v>662</v>
      </c>
      <c r="C14" s="5">
        <v>10.332326283987916</v>
      </c>
      <c r="D14">
        <v>8</v>
      </c>
      <c r="E14" s="5">
        <v>13.875</v>
      </c>
      <c r="F14">
        <v>673</v>
      </c>
      <c r="G14" s="5">
        <v>10.374626865671642</v>
      </c>
    </row>
    <row r="15" spans="1:7" x14ac:dyDescent="0.25">
      <c r="A15" s="17" t="s">
        <v>2</v>
      </c>
      <c r="B15" s="18">
        <f>SUM(B9:B14)</f>
        <v>3242</v>
      </c>
      <c r="C15" s="22">
        <v>11.487646695491044</v>
      </c>
      <c r="D15" s="18">
        <f>SUM(D9:D14)</f>
        <v>236</v>
      </c>
      <c r="E15" s="22">
        <v>15.545851528384279</v>
      </c>
      <c r="F15" s="18">
        <f>SUM(F9:F14)</f>
        <v>3480</v>
      </c>
      <c r="G15" s="22">
        <v>11.757287157287157</v>
      </c>
    </row>
    <row r="16" spans="1:7" x14ac:dyDescent="0.25">
      <c r="A16" t="s">
        <v>761</v>
      </c>
    </row>
  </sheetData>
  <mergeCells count="3">
    <mergeCell ref="B2:C2"/>
    <mergeCell ref="D2:E2"/>
    <mergeCell ref="F2:G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8"/>
  <sheetViews>
    <sheetView workbookViewId="0">
      <selection activeCell="M26" sqref="M26"/>
    </sheetView>
  </sheetViews>
  <sheetFormatPr defaultRowHeight="15" x14ac:dyDescent="0.25"/>
  <cols>
    <col min="1" max="1" width="17.140625" customWidth="1"/>
    <col min="2" max="7" width="13.28515625" customWidth="1"/>
  </cols>
  <sheetData>
    <row r="1" spans="1:7" x14ac:dyDescent="0.25">
      <c r="A1" s="10" t="s">
        <v>567</v>
      </c>
    </row>
    <row r="2" spans="1:7" ht="45" x14ac:dyDescent="0.25">
      <c r="A2" s="59"/>
      <c r="B2" s="75" t="s">
        <v>355</v>
      </c>
      <c r="C2" s="75" t="s">
        <v>356</v>
      </c>
      <c r="D2" s="75" t="s">
        <v>357</v>
      </c>
      <c r="E2" s="75" t="s">
        <v>358</v>
      </c>
      <c r="F2" s="75" t="s">
        <v>359</v>
      </c>
      <c r="G2" s="75" t="s">
        <v>2</v>
      </c>
    </row>
    <row r="3" spans="1:7" x14ac:dyDescent="0.25">
      <c r="A3" s="10" t="s">
        <v>360</v>
      </c>
    </row>
    <row r="4" spans="1:7" x14ac:dyDescent="0.25">
      <c r="A4" t="s">
        <v>566</v>
      </c>
      <c r="B4">
        <v>310</v>
      </c>
      <c r="C4">
        <v>286</v>
      </c>
      <c r="D4">
        <v>265</v>
      </c>
      <c r="E4">
        <v>265</v>
      </c>
      <c r="F4">
        <v>257</v>
      </c>
      <c r="G4">
        <v>458</v>
      </c>
    </row>
    <row r="5" spans="1:7" x14ac:dyDescent="0.25">
      <c r="A5" t="s">
        <v>309</v>
      </c>
      <c r="B5">
        <v>276</v>
      </c>
      <c r="C5">
        <v>251</v>
      </c>
      <c r="D5">
        <v>242</v>
      </c>
      <c r="E5">
        <v>231</v>
      </c>
      <c r="F5">
        <v>230</v>
      </c>
      <c r="G5">
        <v>407</v>
      </c>
    </row>
    <row r="6" spans="1:7" x14ac:dyDescent="0.25">
      <c r="A6" t="s">
        <v>310</v>
      </c>
      <c r="B6">
        <v>264</v>
      </c>
      <c r="C6">
        <v>247</v>
      </c>
      <c r="D6">
        <v>220</v>
      </c>
      <c r="E6">
        <v>202</v>
      </c>
      <c r="F6">
        <v>215</v>
      </c>
      <c r="G6">
        <v>473</v>
      </c>
    </row>
    <row r="7" spans="1:7" x14ac:dyDescent="0.25">
      <c r="A7" t="s">
        <v>311</v>
      </c>
      <c r="B7">
        <v>285</v>
      </c>
      <c r="C7">
        <v>267</v>
      </c>
      <c r="D7">
        <v>227</v>
      </c>
      <c r="E7">
        <v>203</v>
      </c>
      <c r="F7">
        <v>219</v>
      </c>
      <c r="G7">
        <v>701</v>
      </c>
    </row>
    <row r="8" spans="1:7" x14ac:dyDescent="0.25">
      <c r="A8" t="s">
        <v>312</v>
      </c>
      <c r="B8">
        <v>155</v>
      </c>
      <c r="C8">
        <v>138</v>
      </c>
      <c r="D8">
        <v>120</v>
      </c>
      <c r="E8">
        <v>107</v>
      </c>
      <c r="F8">
        <v>115</v>
      </c>
      <c r="G8">
        <v>675</v>
      </c>
    </row>
    <row r="9" spans="1:7" x14ac:dyDescent="0.25">
      <c r="A9" t="s">
        <v>313</v>
      </c>
      <c r="B9">
        <v>114</v>
      </c>
      <c r="C9">
        <v>102</v>
      </c>
      <c r="D9">
        <v>86</v>
      </c>
      <c r="E9">
        <v>65</v>
      </c>
      <c r="F9">
        <v>78</v>
      </c>
      <c r="G9">
        <v>740</v>
      </c>
    </row>
    <row r="10" spans="1:7" s="10" customFormat="1" x14ac:dyDescent="0.25">
      <c r="A10" s="10" t="s">
        <v>2</v>
      </c>
      <c r="B10" s="28">
        <f t="shared" ref="B10:F10" si="0">SUM(B4:B9)</f>
        <v>1404</v>
      </c>
      <c r="C10" s="28">
        <f t="shared" si="0"/>
        <v>1291</v>
      </c>
      <c r="D10" s="28">
        <f t="shared" si="0"/>
        <v>1160</v>
      </c>
      <c r="E10" s="28">
        <f t="shared" si="0"/>
        <v>1073</v>
      </c>
      <c r="F10" s="28">
        <f t="shared" si="0"/>
        <v>1114</v>
      </c>
      <c r="G10" s="28">
        <f>SUM(G4:G9)</f>
        <v>3454</v>
      </c>
    </row>
    <row r="11" spans="1:7" x14ac:dyDescent="0.25">
      <c r="A11" s="10" t="s">
        <v>361</v>
      </c>
    </row>
    <row r="12" spans="1:7" x14ac:dyDescent="0.25">
      <c r="A12" t="s">
        <v>566</v>
      </c>
      <c r="B12" s="5">
        <f t="shared" ref="B12:F18" si="1">100*B4/$G4</f>
        <v>67.685589519650648</v>
      </c>
      <c r="C12" s="5">
        <f t="shared" si="1"/>
        <v>62.445414847161572</v>
      </c>
      <c r="D12" s="5">
        <f t="shared" si="1"/>
        <v>57.860262008733628</v>
      </c>
      <c r="E12" s="5">
        <f t="shared" si="1"/>
        <v>57.860262008733628</v>
      </c>
      <c r="F12" s="5">
        <f t="shared" si="1"/>
        <v>56.113537117903931</v>
      </c>
      <c r="G12" s="5">
        <f t="shared" ref="G12" si="2">100*G4/$G4</f>
        <v>100</v>
      </c>
    </row>
    <row r="13" spans="1:7" x14ac:dyDescent="0.25">
      <c r="A13" t="s">
        <v>309</v>
      </c>
      <c r="B13" s="5">
        <f t="shared" si="1"/>
        <v>67.813267813267814</v>
      </c>
      <c r="C13" s="5">
        <f t="shared" si="1"/>
        <v>61.670761670761671</v>
      </c>
      <c r="D13" s="5">
        <f t="shared" si="1"/>
        <v>59.45945945945946</v>
      </c>
      <c r="E13" s="5">
        <f t="shared" si="1"/>
        <v>56.756756756756758</v>
      </c>
      <c r="F13" s="5">
        <f t="shared" si="1"/>
        <v>56.511056511056509</v>
      </c>
      <c r="G13" s="5">
        <f t="shared" ref="G13" si="3">100*G5/$G5</f>
        <v>100</v>
      </c>
    </row>
    <row r="14" spans="1:7" x14ac:dyDescent="0.25">
      <c r="A14" t="s">
        <v>310</v>
      </c>
      <c r="B14" s="5">
        <f t="shared" si="1"/>
        <v>55.813953488372093</v>
      </c>
      <c r="C14" s="5">
        <f t="shared" si="1"/>
        <v>52.219873150105705</v>
      </c>
      <c r="D14" s="5">
        <f t="shared" si="1"/>
        <v>46.511627906976742</v>
      </c>
      <c r="E14" s="5">
        <f t="shared" si="1"/>
        <v>42.706131078224104</v>
      </c>
      <c r="F14" s="5">
        <f t="shared" si="1"/>
        <v>45.454545454545453</v>
      </c>
      <c r="G14" s="5">
        <f t="shared" ref="G14" si="4">100*G6/$G6</f>
        <v>100</v>
      </c>
    </row>
    <row r="15" spans="1:7" x14ac:dyDescent="0.25">
      <c r="A15" t="s">
        <v>311</v>
      </c>
      <c r="B15" s="5">
        <f t="shared" si="1"/>
        <v>40.656205420827391</v>
      </c>
      <c r="C15" s="5">
        <f t="shared" si="1"/>
        <v>38.088445078459344</v>
      </c>
      <c r="D15" s="5">
        <f t="shared" si="1"/>
        <v>32.382310984308134</v>
      </c>
      <c r="E15" s="5">
        <f t="shared" si="1"/>
        <v>28.958630527817405</v>
      </c>
      <c r="F15" s="5">
        <f t="shared" si="1"/>
        <v>31.24108416547789</v>
      </c>
      <c r="G15" s="5">
        <f t="shared" ref="G15" si="5">100*G7/$G7</f>
        <v>100</v>
      </c>
    </row>
    <row r="16" spans="1:7" x14ac:dyDescent="0.25">
      <c r="A16" t="s">
        <v>312</v>
      </c>
      <c r="B16" s="5">
        <f t="shared" si="1"/>
        <v>22.962962962962962</v>
      </c>
      <c r="C16" s="5">
        <f t="shared" si="1"/>
        <v>20.444444444444443</v>
      </c>
      <c r="D16" s="5">
        <f t="shared" si="1"/>
        <v>17.777777777777779</v>
      </c>
      <c r="E16" s="5">
        <f t="shared" si="1"/>
        <v>15.851851851851851</v>
      </c>
      <c r="F16" s="5">
        <f t="shared" si="1"/>
        <v>17.037037037037038</v>
      </c>
      <c r="G16" s="5">
        <f t="shared" ref="G16" si="6">100*G8/$G8</f>
        <v>100</v>
      </c>
    </row>
    <row r="17" spans="1:7" x14ac:dyDescent="0.25">
      <c r="A17" t="s">
        <v>313</v>
      </c>
      <c r="B17" s="5">
        <f t="shared" si="1"/>
        <v>15.405405405405405</v>
      </c>
      <c r="C17" s="5">
        <f t="shared" si="1"/>
        <v>13.783783783783784</v>
      </c>
      <c r="D17" s="5">
        <f t="shared" si="1"/>
        <v>11.621621621621621</v>
      </c>
      <c r="E17" s="5">
        <f t="shared" si="1"/>
        <v>8.7837837837837842</v>
      </c>
      <c r="F17" s="5">
        <f t="shared" si="1"/>
        <v>10.54054054054054</v>
      </c>
      <c r="G17" s="5">
        <f t="shared" ref="G17" si="7">100*G9/$G9</f>
        <v>100</v>
      </c>
    </row>
    <row r="18" spans="1:7" s="10" customFormat="1" x14ac:dyDescent="0.25">
      <c r="A18" s="17" t="s">
        <v>2</v>
      </c>
      <c r="B18" s="22">
        <f t="shared" si="1"/>
        <v>40.64852345107122</v>
      </c>
      <c r="C18" s="22">
        <f t="shared" si="1"/>
        <v>37.376954255935146</v>
      </c>
      <c r="D18" s="22">
        <f t="shared" si="1"/>
        <v>33.5842501447597</v>
      </c>
      <c r="E18" s="22">
        <f t="shared" si="1"/>
        <v>31.065431383902723</v>
      </c>
      <c r="F18" s="22">
        <f t="shared" si="1"/>
        <v>32.252460914881297</v>
      </c>
      <c r="G18" s="22">
        <f t="shared" ref="G18" si="8">100*G10/$G10</f>
        <v>100</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2"/>
  <sheetViews>
    <sheetView workbookViewId="0"/>
  </sheetViews>
  <sheetFormatPr defaultRowHeight="15" x14ac:dyDescent="0.25"/>
  <cols>
    <col min="1" max="1" width="50.28515625" customWidth="1"/>
    <col min="2" max="7" width="11" customWidth="1"/>
  </cols>
  <sheetData>
    <row r="1" spans="1:7" x14ac:dyDescent="0.25">
      <c r="A1" s="10" t="s">
        <v>569</v>
      </c>
    </row>
    <row r="2" spans="1:7" s="10" customFormat="1" x14ac:dyDescent="0.25">
      <c r="A2" s="23"/>
      <c r="B2" s="158" t="s">
        <v>0</v>
      </c>
      <c r="C2" s="158"/>
      <c r="D2" s="158" t="s">
        <v>342</v>
      </c>
      <c r="E2" s="158"/>
      <c r="F2" s="158" t="s">
        <v>2</v>
      </c>
      <c r="G2" s="158"/>
    </row>
    <row r="3" spans="1:7" s="10" customFormat="1" x14ac:dyDescent="0.25">
      <c r="A3" s="17"/>
      <c r="B3" s="76" t="s">
        <v>44</v>
      </c>
      <c r="C3" s="76" t="s">
        <v>108</v>
      </c>
      <c r="D3" s="76" t="s">
        <v>44</v>
      </c>
      <c r="E3" s="76" t="s">
        <v>108</v>
      </c>
      <c r="F3" s="76" t="s">
        <v>44</v>
      </c>
      <c r="G3" s="76" t="s">
        <v>108</v>
      </c>
    </row>
    <row r="4" spans="1:7" s="10" customFormat="1" x14ac:dyDescent="0.25">
      <c r="A4" s="10" t="s">
        <v>362</v>
      </c>
    </row>
    <row r="5" spans="1:7" x14ac:dyDescent="0.25">
      <c r="A5" t="s">
        <v>363</v>
      </c>
      <c r="B5" s="1">
        <v>2754</v>
      </c>
      <c r="C5" s="5">
        <f>100*B5/B$12</f>
        <v>79.733642154024324</v>
      </c>
      <c r="D5">
        <v>58</v>
      </c>
      <c r="E5" s="5">
        <f>100*D5/D$12</f>
        <v>23.673469387755102</v>
      </c>
      <c r="F5" s="1">
        <f>D5+B5</f>
        <v>2812</v>
      </c>
      <c r="G5" s="5">
        <f>100*F5/F$12</f>
        <v>76.020546093538798</v>
      </c>
    </row>
    <row r="6" spans="1:7" x14ac:dyDescent="0.25">
      <c r="A6" t="s">
        <v>364</v>
      </c>
      <c r="B6">
        <v>140</v>
      </c>
      <c r="C6" s="5">
        <f t="shared" ref="C6:E12" si="0">100*B6/B$12</f>
        <v>4.053271569195136</v>
      </c>
      <c r="D6">
        <v>15</v>
      </c>
      <c r="E6" s="5">
        <f t="shared" si="0"/>
        <v>6.1224489795918364</v>
      </c>
      <c r="F6" s="1">
        <f t="shared" ref="F6:F21" si="1">D6+B6</f>
        <v>155</v>
      </c>
      <c r="G6" s="5">
        <f t="shared" ref="G6" si="2">100*F6/F$12</f>
        <v>4.1903217085698836</v>
      </c>
    </row>
    <row r="7" spans="1:7" x14ac:dyDescent="0.25">
      <c r="A7" t="s">
        <v>365</v>
      </c>
      <c r="B7">
        <f>SUM(B8:B10)</f>
        <v>357</v>
      </c>
      <c r="C7" s="5">
        <f t="shared" si="0"/>
        <v>10.335842501447598</v>
      </c>
      <c r="D7">
        <f>SUM(D8:D10)</f>
        <v>156</v>
      </c>
      <c r="E7" s="5">
        <f t="shared" si="0"/>
        <v>63.673469387755105</v>
      </c>
      <c r="F7" s="1">
        <f t="shared" si="1"/>
        <v>513</v>
      </c>
      <c r="G7" s="5">
        <f t="shared" ref="G7" si="3">100*F7/F$12</f>
        <v>13.868613138686131</v>
      </c>
    </row>
    <row r="8" spans="1:7" s="14" customFormat="1" x14ac:dyDescent="0.25">
      <c r="A8" s="14" t="s">
        <v>366</v>
      </c>
      <c r="B8" s="14">
        <v>226</v>
      </c>
      <c r="C8" s="43">
        <f t="shared" si="0"/>
        <v>6.5431383902721478</v>
      </c>
      <c r="D8" s="14">
        <v>43</v>
      </c>
      <c r="E8" s="43">
        <f t="shared" si="0"/>
        <v>17.551020408163264</v>
      </c>
      <c r="F8" s="15">
        <f t="shared" si="1"/>
        <v>269</v>
      </c>
      <c r="G8" s="43">
        <f t="shared" ref="G8" si="4">100*F8/F$12</f>
        <v>7.272235739389024</v>
      </c>
    </row>
    <row r="9" spans="1:7" s="14" customFormat="1" x14ac:dyDescent="0.25">
      <c r="A9" s="14" t="s">
        <v>367</v>
      </c>
      <c r="B9" s="14">
        <v>76</v>
      </c>
      <c r="C9" s="43">
        <f t="shared" si="0"/>
        <v>2.2003474232773597</v>
      </c>
      <c r="D9" s="14">
        <v>69</v>
      </c>
      <c r="E9" s="43">
        <f t="shared" si="0"/>
        <v>28.163265306122447</v>
      </c>
      <c r="F9" s="15">
        <f t="shared" si="1"/>
        <v>145</v>
      </c>
      <c r="G9" s="43">
        <f t="shared" ref="G9" si="5">100*F9/F$12</f>
        <v>3.9199783725331172</v>
      </c>
    </row>
    <row r="10" spans="1:7" s="14" customFormat="1" x14ac:dyDescent="0.25">
      <c r="A10" s="14" t="s">
        <v>368</v>
      </c>
      <c r="B10" s="14">
        <v>55</v>
      </c>
      <c r="C10" s="43">
        <f t="shared" si="0"/>
        <v>1.5923566878980893</v>
      </c>
      <c r="D10" s="14">
        <v>44</v>
      </c>
      <c r="E10" s="43">
        <f t="shared" si="0"/>
        <v>17.959183673469386</v>
      </c>
      <c r="F10" s="15">
        <f t="shared" si="1"/>
        <v>99</v>
      </c>
      <c r="G10" s="43">
        <f t="shared" ref="G10" si="6">100*F10/F$12</f>
        <v>2.6763990267639901</v>
      </c>
    </row>
    <row r="11" spans="1:7" x14ac:dyDescent="0.25">
      <c r="A11" t="s">
        <v>31</v>
      </c>
      <c r="B11">
        <v>203</v>
      </c>
      <c r="C11" s="5">
        <f t="shared" si="0"/>
        <v>5.8772437753329472</v>
      </c>
      <c r="D11">
        <v>16</v>
      </c>
      <c r="E11" s="5">
        <f t="shared" si="0"/>
        <v>6.5306122448979593</v>
      </c>
      <c r="F11" s="1">
        <f t="shared" si="1"/>
        <v>219</v>
      </c>
      <c r="G11" s="5">
        <f t="shared" ref="G11" si="7">100*F11/F$12</f>
        <v>5.9205190592051906</v>
      </c>
    </row>
    <row r="12" spans="1:7" x14ac:dyDescent="0.25">
      <c r="A12" s="10" t="s">
        <v>2</v>
      </c>
      <c r="B12" s="28">
        <f>B11+B10+B9+B8+B6+B5</f>
        <v>3454</v>
      </c>
      <c r="C12" s="38">
        <f t="shared" si="0"/>
        <v>100</v>
      </c>
      <c r="D12" s="28">
        <f>D11+D10+D9+D8+D6+D5</f>
        <v>245</v>
      </c>
      <c r="E12" s="38">
        <f t="shared" si="0"/>
        <v>100</v>
      </c>
      <c r="F12" s="28">
        <f>D12+B12</f>
        <v>3699</v>
      </c>
      <c r="G12" s="38">
        <f t="shared" ref="G12" si="8">100*F12/F$12</f>
        <v>100</v>
      </c>
    </row>
    <row r="13" spans="1:7" x14ac:dyDescent="0.25">
      <c r="A13" t="s">
        <v>369</v>
      </c>
    </row>
    <row r="14" spans="1:7" x14ac:dyDescent="0.25">
      <c r="A14" t="s">
        <v>370</v>
      </c>
      <c r="B14">
        <v>45</v>
      </c>
      <c r="C14" s="5">
        <f>100*B14/B$22</f>
        <v>12.605042016806722</v>
      </c>
      <c r="D14">
        <v>12</v>
      </c>
      <c r="E14" s="5">
        <f>100*D14/D$22</f>
        <v>7.6923076923076925</v>
      </c>
      <c r="F14" s="1">
        <f t="shared" si="1"/>
        <v>57</v>
      </c>
      <c r="G14" s="5">
        <f>100*F14/F$22</f>
        <v>11.111111111111111</v>
      </c>
    </row>
    <row r="15" spans="1:7" x14ac:dyDescent="0.25">
      <c r="A15" t="s">
        <v>371</v>
      </c>
      <c r="B15">
        <v>92</v>
      </c>
      <c r="C15" s="5">
        <f t="shared" ref="C15:E22" si="9">100*B15/B$22</f>
        <v>25.770308123249301</v>
      </c>
      <c r="D15">
        <v>45</v>
      </c>
      <c r="E15" s="5">
        <f t="shared" si="9"/>
        <v>28.846153846153847</v>
      </c>
      <c r="F15" s="1">
        <f t="shared" si="1"/>
        <v>137</v>
      </c>
      <c r="G15" s="5">
        <f t="shared" ref="G15" si="10">100*F15/F$22</f>
        <v>26.705653021442494</v>
      </c>
    </row>
    <row r="16" spans="1:7" x14ac:dyDescent="0.25">
      <c r="A16" t="s">
        <v>372</v>
      </c>
      <c r="B16">
        <v>46</v>
      </c>
      <c r="C16" s="5">
        <f t="shared" si="9"/>
        <v>12.88515406162465</v>
      </c>
      <c r="D16">
        <v>27</v>
      </c>
      <c r="E16" s="5">
        <f t="shared" si="9"/>
        <v>17.307692307692307</v>
      </c>
      <c r="F16" s="1">
        <f t="shared" si="1"/>
        <v>73</v>
      </c>
      <c r="G16" s="5">
        <f t="shared" ref="G16" si="11">100*F16/F$22</f>
        <v>14.230019493177387</v>
      </c>
    </row>
    <row r="17" spans="1:7" x14ac:dyDescent="0.25">
      <c r="A17" t="s">
        <v>373</v>
      </c>
      <c r="B17">
        <v>64</v>
      </c>
      <c r="C17" s="5">
        <f t="shared" si="9"/>
        <v>17.927170868347339</v>
      </c>
      <c r="D17">
        <v>14</v>
      </c>
      <c r="E17" s="5">
        <f t="shared" si="9"/>
        <v>8.9743589743589745</v>
      </c>
      <c r="F17" s="1">
        <f t="shared" si="1"/>
        <v>78</v>
      </c>
      <c r="G17" s="5">
        <f t="shared" ref="G17" si="12">100*F17/F$22</f>
        <v>15.2046783625731</v>
      </c>
    </row>
    <row r="18" spans="1:7" x14ac:dyDescent="0.25">
      <c r="A18" t="s">
        <v>374</v>
      </c>
      <c r="B18">
        <v>46</v>
      </c>
      <c r="C18" s="5">
        <f t="shared" si="9"/>
        <v>12.88515406162465</v>
      </c>
      <c r="D18">
        <v>34</v>
      </c>
      <c r="E18" s="5">
        <f t="shared" si="9"/>
        <v>21.794871794871796</v>
      </c>
      <c r="F18" s="1">
        <f t="shared" si="1"/>
        <v>80</v>
      </c>
      <c r="G18" s="5">
        <f t="shared" ref="G18" si="13">100*F18/F$22</f>
        <v>15.594541910331383</v>
      </c>
    </row>
    <row r="19" spans="1:7" x14ac:dyDescent="0.25">
      <c r="A19" t="s">
        <v>375</v>
      </c>
      <c r="B19">
        <v>26</v>
      </c>
      <c r="C19" s="5">
        <f t="shared" si="9"/>
        <v>7.2829131652661063</v>
      </c>
      <c r="D19">
        <v>7</v>
      </c>
      <c r="E19" s="5">
        <f t="shared" si="9"/>
        <v>4.4871794871794872</v>
      </c>
      <c r="F19" s="1">
        <f t="shared" si="1"/>
        <v>33</v>
      </c>
      <c r="G19" s="5">
        <f t="shared" ref="G19" si="14">100*F19/F$22</f>
        <v>6.4327485380116958</v>
      </c>
    </row>
    <row r="20" spans="1:7" x14ac:dyDescent="0.25">
      <c r="A20" t="s">
        <v>376</v>
      </c>
      <c r="B20">
        <v>30</v>
      </c>
      <c r="C20" s="5">
        <f t="shared" si="9"/>
        <v>8.4033613445378155</v>
      </c>
      <c r="D20">
        <v>6</v>
      </c>
      <c r="E20" s="5">
        <f t="shared" si="9"/>
        <v>3.8461538461538463</v>
      </c>
      <c r="F20" s="1">
        <f t="shared" si="1"/>
        <v>36</v>
      </c>
      <c r="G20" s="5">
        <f t="shared" ref="G20" si="15">100*F20/F$22</f>
        <v>7.0175438596491224</v>
      </c>
    </row>
    <row r="21" spans="1:7" x14ac:dyDescent="0.25">
      <c r="A21" t="s">
        <v>31</v>
      </c>
      <c r="B21">
        <v>8</v>
      </c>
      <c r="C21" s="5">
        <f t="shared" si="9"/>
        <v>2.2408963585434174</v>
      </c>
      <c r="D21">
        <v>11</v>
      </c>
      <c r="E21" s="5">
        <f t="shared" si="9"/>
        <v>7.0512820512820511</v>
      </c>
      <c r="F21" s="1">
        <f t="shared" si="1"/>
        <v>19</v>
      </c>
      <c r="G21" s="5">
        <f t="shared" ref="G21" si="16">100*F21/F$22</f>
        <v>3.7037037037037037</v>
      </c>
    </row>
    <row r="22" spans="1:7" x14ac:dyDescent="0.25">
      <c r="A22" s="17" t="s">
        <v>568</v>
      </c>
      <c r="B22" s="17">
        <f>SUM(B14:B21)</f>
        <v>357</v>
      </c>
      <c r="C22" s="22">
        <f t="shared" si="9"/>
        <v>100</v>
      </c>
      <c r="D22" s="17">
        <f>SUM(D14:D21)</f>
        <v>156</v>
      </c>
      <c r="E22" s="22">
        <f t="shared" si="9"/>
        <v>100</v>
      </c>
      <c r="F22" s="17">
        <f>SUM(F14:F21)</f>
        <v>513</v>
      </c>
      <c r="G22" s="22">
        <f t="shared" ref="G22" si="17">100*F22/F$22</f>
        <v>100</v>
      </c>
    </row>
  </sheetData>
  <mergeCells count="3">
    <mergeCell ref="B2:C2"/>
    <mergeCell ref="D2:E2"/>
    <mergeCell ref="F2:G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18"/>
  <sheetViews>
    <sheetView workbookViewId="0">
      <selection activeCell="J8" sqref="J8"/>
    </sheetView>
  </sheetViews>
  <sheetFormatPr defaultRowHeight="15" x14ac:dyDescent="0.25"/>
  <cols>
    <col min="1" max="1" width="60.7109375" customWidth="1"/>
    <col min="2" max="5" width="12.85546875" customWidth="1"/>
  </cols>
  <sheetData>
    <row r="1" spans="1:5" s="10" customFormat="1" x14ac:dyDescent="0.25">
      <c r="A1" s="10" t="s">
        <v>618</v>
      </c>
    </row>
    <row r="2" spans="1:5" s="10" customFormat="1" x14ac:dyDescent="0.25">
      <c r="A2" s="23"/>
      <c r="B2" s="154" t="s">
        <v>0</v>
      </c>
      <c r="C2" s="154"/>
      <c r="D2" s="154"/>
      <c r="E2" s="154" t="s">
        <v>262</v>
      </c>
    </row>
    <row r="3" spans="1:5" s="10" customFormat="1" x14ac:dyDescent="0.25">
      <c r="A3" s="17"/>
      <c r="B3" s="75" t="s">
        <v>65</v>
      </c>
      <c r="C3" s="75" t="s">
        <v>66</v>
      </c>
      <c r="D3" s="75" t="s">
        <v>2</v>
      </c>
      <c r="E3" s="155"/>
    </row>
    <row r="4" spans="1:5" s="77" customFormat="1" x14ac:dyDescent="0.25">
      <c r="A4" s="77" t="s">
        <v>110</v>
      </c>
      <c r="B4" s="78">
        <f>SUM(B5:B9)</f>
        <v>1256</v>
      </c>
      <c r="C4" s="78">
        <f>SUM(C5:C9)</f>
        <v>1190</v>
      </c>
      <c r="D4" s="78">
        <f>C4+B4</f>
        <v>2446</v>
      </c>
      <c r="E4" s="78">
        <f>SUM(E5:E9)</f>
        <v>2654</v>
      </c>
    </row>
    <row r="5" spans="1:5" s="14" customFormat="1" x14ac:dyDescent="0.25">
      <c r="A5" s="14" t="s">
        <v>377</v>
      </c>
      <c r="B5" s="14">
        <v>827</v>
      </c>
      <c r="C5" s="14">
        <v>910</v>
      </c>
      <c r="D5" s="15">
        <f t="shared" ref="D5:D16" si="0">C5+B5</f>
        <v>1737</v>
      </c>
      <c r="E5" s="15">
        <v>1908</v>
      </c>
    </row>
    <row r="6" spans="1:5" s="14" customFormat="1" x14ac:dyDescent="0.25">
      <c r="A6" s="14" t="s">
        <v>378</v>
      </c>
      <c r="B6" s="14">
        <v>125</v>
      </c>
      <c r="C6" s="14">
        <v>129</v>
      </c>
      <c r="D6" s="15">
        <f t="shared" si="0"/>
        <v>254</v>
      </c>
      <c r="E6" s="14">
        <v>263</v>
      </c>
    </row>
    <row r="7" spans="1:5" s="14" customFormat="1" x14ac:dyDescent="0.25">
      <c r="A7" s="14" t="s">
        <v>379</v>
      </c>
      <c r="B7" s="14">
        <v>224</v>
      </c>
      <c r="C7" s="14">
        <v>86</v>
      </c>
      <c r="D7" s="15">
        <f t="shared" si="0"/>
        <v>310</v>
      </c>
      <c r="E7" s="14">
        <v>327</v>
      </c>
    </row>
    <row r="8" spans="1:5" s="14" customFormat="1" x14ac:dyDescent="0.25">
      <c r="A8" s="14" t="s">
        <v>380</v>
      </c>
      <c r="B8" s="14">
        <v>25</v>
      </c>
      <c r="C8" s="14">
        <v>33</v>
      </c>
      <c r="D8" s="15">
        <f t="shared" si="0"/>
        <v>58</v>
      </c>
      <c r="E8" s="14">
        <v>62</v>
      </c>
    </row>
    <row r="9" spans="1:5" s="14" customFormat="1" x14ac:dyDescent="0.25">
      <c r="A9" s="14" t="s">
        <v>112</v>
      </c>
      <c r="B9" s="14">
        <v>55</v>
      </c>
      <c r="C9" s="14">
        <v>32</v>
      </c>
      <c r="D9" s="15">
        <f t="shared" si="0"/>
        <v>87</v>
      </c>
      <c r="E9" s="14">
        <v>94</v>
      </c>
    </row>
    <row r="10" spans="1:5" s="77" customFormat="1" x14ac:dyDescent="0.25">
      <c r="A10" s="77" t="s">
        <v>113</v>
      </c>
      <c r="B10" s="77">
        <f>SUM(B11:B15)</f>
        <v>485</v>
      </c>
      <c r="C10" s="77">
        <v>523</v>
      </c>
      <c r="D10" s="78">
        <f t="shared" si="0"/>
        <v>1008</v>
      </c>
      <c r="E10" s="78">
        <v>1045</v>
      </c>
    </row>
    <row r="11" spans="1:5" s="14" customFormat="1" x14ac:dyDescent="0.25">
      <c r="A11" s="14" t="s">
        <v>381</v>
      </c>
      <c r="B11" s="14">
        <v>15</v>
      </c>
      <c r="C11" s="14">
        <v>85</v>
      </c>
      <c r="D11" s="15">
        <f t="shared" si="0"/>
        <v>100</v>
      </c>
      <c r="E11" s="14">
        <v>113</v>
      </c>
    </row>
    <row r="12" spans="1:5" s="14" customFormat="1" x14ac:dyDescent="0.25">
      <c r="A12" s="14" t="s">
        <v>382</v>
      </c>
      <c r="B12" s="14">
        <v>11</v>
      </c>
      <c r="C12" s="14">
        <v>17</v>
      </c>
      <c r="D12" s="15">
        <f t="shared" si="0"/>
        <v>28</v>
      </c>
      <c r="E12" s="14">
        <v>29</v>
      </c>
    </row>
    <row r="13" spans="1:5" s="14" customFormat="1" x14ac:dyDescent="0.25">
      <c r="A13" s="14" t="s">
        <v>122</v>
      </c>
      <c r="B13" s="14">
        <v>379</v>
      </c>
      <c r="C13" s="14">
        <v>323</v>
      </c>
      <c r="D13" s="15">
        <f t="shared" si="0"/>
        <v>702</v>
      </c>
      <c r="E13" s="14">
        <v>718</v>
      </c>
    </row>
    <row r="14" spans="1:5" s="14" customFormat="1" x14ac:dyDescent="0.25">
      <c r="A14" s="14" t="s">
        <v>123</v>
      </c>
      <c r="B14" s="14">
        <v>41</v>
      </c>
      <c r="C14" s="14">
        <v>48</v>
      </c>
      <c r="D14" s="15">
        <f t="shared" si="0"/>
        <v>89</v>
      </c>
      <c r="E14" s="14">
        <v>89</v>
      </c>
    </row>
    <row r="15" spans="1:5" s="14" customFormat="1" x14ac:dyDescent="0.25">
      <c r="A15" s="14" t="s">
        <v>383</v>
      </c>
      <c r="B15" s="14">
        <v>39</v>
      </c>
      <c r="C15" s="14">
        <v>50</v>
      </c>
      <c r="D15" s="15">
        <f t="shared" si="0"/>
        <v>89</v>
      </c>
      <c r="E15" s="14">
        <v>96</v>
      </c>
    </row>
    <row r="16" spans="1:5" s="77" customFormat="1" x14ac:dyDescent="0.25">
      <c r="A16" s="77" t="s">
        <v>114</v>
      </c>
      <c r="B16" s="77">
        <v>315</v>
      </c>
      <c r="C16" s="77">
        <v>286</v>
      </c>
      <c r="D16" s="78">
        <f t="shared" si="0"/>
        <v>601</v>
      </c>
      <c r="E16" s="77">
        <v>677</v>
      </c>
    </row>
    <row r="17" spans="1:5" x14ac:dyDescent="0.25">
      <c r="A17" s="17" t="s">
        <v>2</v>
      </c>
      <c r="B17" s="18">
        <f>B16+B10+B4</f>
        <v>2056</v>
      </c>
      <c r="C17" s="18">
        <f>C16+C10+C4</f>
        <v>1999</v>
      </c>
      <c r="D17" s="18">
        <f>C17+B17</f>
        <v>4055</v>
      </c>
      <c r="E17" s="18">
        <f>E16+E10+E4</f>
        <v>4376</v>
      </c>
    </row>
    <row r="18" spans="1:5" x14ac:dyDescent="0.25">
      <c r="B18" s="1"/>
      <c r="C18" s="1"/>
      <c r="D18" s="1"/>
      <c r="E18" s="1"/>
    </row>
  </sheetData>
  <mergeCells count="2">
    <mergeCell ref="B2:D2"/>
    <mergeCell ref="E2:E3"/>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52"/>
  <sheetViews>
    <sheetView topLeftCell="A22" workbookViewId="0">
      <selection activeCell="K47" sqref="K47"/>
    </sheetView>
  </sheetViews>
  <sheetFormatPr defaultRowHeight="15" x14ac:dyDescent="0.25"/>
  <cols>
    <col min="1" max="1" width="78" customWidth="1"/>
  </cols>
  <sheetData>
    <row r="1" spans="1:7" x14ac:dyDescent="0.25">
      <c r="A1" s="10" t="s">
        <v>608</v>
      </c>
    </row>
    <row r="2" spans="1:7" x14ac:dyDescent="0.25">
      <c r="A2" s="160" t="s">
        <v>384</v>
      </c>
      <c r="B2" s="158" t="s">
        <v>0</v>
      </c>
      <c r="C2" s="158"/>
      <c r="D2" s="158"/>
      <c r="E2" s="158" t="s">
        <v>262</v>
      </c>
      <c r="F2" s="158"/>
      <c r="G2" s="158"/>
    </row>
    <row r="3" spans="1:7" x14ac:dyDescent="0.25">
      <c r="A3" s="161"/>
      <c r="B3" s="87" t="s">
        <v>65</v>
      </c>
      <c r="C3" s="87" t="s">
        <v>66</v>
      </c>
      <c r="D3" s="87" t="s">
        <v>2</v>
      </c>
      <c r="E3" s="87" t="s">
        <v>65</v>
      </c>
      <c r="F3" s="87" t="s">
        <v>66</v>
      </c>
      <c r="G3" s="87" t="s">
        <v>2</v>
      </c>
    </row>
    <row r="4" spans="1:7" x14ac:dyDescent="0.25">
      <c r="A4" s="10" t="s">
        <v>126</v>
      </c>
      <c r="B4" s="28">
        <f>SUM(B5:B8)</f>
        <v>111</v>
      </c>
      <c r="C4" s="28">
        <f t="shared" ref="C4:G4" si="0">SUM(C5:C8)</f>
        <v>161</v>
      </c>
      <c r="D4" s="28">
        <f t="shared" si="0"/>
        <v>272</v>
      </c>
      <c r="E4" s="28">
        <f t="shared" si="0"/>
        <v>133</v>
      </c>
      <c r="F4" s="28">
        <f t="shared" si="0"/>
        <v>182</v>
      </c>
      <c r="G4" s="28">
        <f t="shared" si="0"/>
        <v>315</v>
      </c>
    </row>
    <row r="5" spans="1:7" x14ac:dyDescent="0.25">
      <c r="A5" t="s">
        <v>570</v>
      </c>
      <c r="B5" s="1">
        <v>18</v>
      </c>
      <c r="C5" s="1">
        <v>18</v>
      </c>
      <c r="D5" s="1">
        <f>C5+B5</f>
        <v>36</v>
      </c>
      <c r="E5" s="1">
        <v>21</v>
      </c>
      <c r="F5" s="1">
        <v>21</v>
      </c>
      <c r="G5" s="1">
        <f>F5+E5</f>
        <v>42</v>
      </c>
    </row>
    <row r="6" spans="1:7" x14ac:dyDescent="0.25">
      <c r="A6" t="s">
        <v>571</v>
      </c>
      <c r="B6" s="1">
        <v>20</v>
      </c>
      <c r="C6" s="1">
        <v>53</v>
      </c>
      <c r="D6" s="1">
        <f t="shared" ref="D6:D51" si="1">C6+B6</f>
        <v>73</v>
      </c>
      <c r="E6" s="1">
        <v>24</v>
      </c>
      <c r="F6" s="1">
        <v>59</v>
      </c>
      <c r="G6" s="1">
        <f t="shared" ref="G6:G51" si="2">F6+E6</f>
        <v>83</v>
      </c>
    </row>
    <row r="7" spans="1:7" x14ac:dyDescent="0.25">
      <c r="A7" t="s">
        <v>572</v>
      </c>
      <c r="B7" s="1">
        <v>39</v>
      </c>
      <c r="C7" s="1">
        <v>45</v>
      </c>
      <c r="D7" s="1">
        <f t="shared" si="1"/>
        <v>84</v>
      </c>
      <c r="E7" s="1">
        <v>48</v>
      </c>
      <c r="F7" s="1">
        <v>54</v>
      </c>
      <c r="G7" s="1">
        <f t="shared" si="2"/>
        <v>102</v>
      </c>
    </row>
    <row r="8" spans="1:7" x14ac:dyDescent="0.25">
      <c r="A8" t="s">
        <v>573</v>
      </c>
      <c r="B8" s="1">
        <v>34</v>
      </c>
      <c r="C8" s="1">
        <v>45</v>
      </c>
      <c r="D8" s="1">
        <f t="shared" si="1"/>
        <v>79</v>
      </c>
      <c r="E8" s="1">
        <v>40</v>
      </c>
      <c r="F8" s="1">
        <v>48</v>
      </c>
      <c r="G8" s="1">
        <f t="shared" si="2"/>
        <v>88</v>
      </c>
    </row>
    <row r="9" spans="1:7" x14ac:dyDescent="0.25">
      <c r="A9" s="10" t="s">
        <v>127</v>
      </c>
      <c r="B9" s="28">
        <f>SUM(B10:B15)</f>
        <v>83</v>
      </c>
      <c r="C9" s="28">
        <f t="shared" ref="C9:G9" si="3">SUM(C10:C15)</f>
        <v>106</v>
      </c>
      <c r="D9" s="28">
        <f t="shared" si="3"/>
        <v>189</v>
      </c>
      <c r="E9" s="28">
        <f t="shared" si="3"/>
        <v>126</v>
      </c>
      <c r="F9" s="28">
        <f t="shared" si="3"/>
        <v>141</v>
      </c>
      <c r="G9" s="28">
        <f t="shared" si="3"/>
        <v>267</v>
      </c>
    </row>
    <row r="10" spans="1:7" x14ac:dyDescent="0.25">
      <c r="A10" t="s">
        <v>574</v>
      </c>
      <c r="B10" s="1">
        <v>41</v>
      </c>
      <c r="C10" s="1">
        <v>9</v>
      </c>
      <c r="D10" s="1">
        <f t="shared" si="1"/>
        <v>50</v>
      </c>
      <c r="E10" s="1">
        <v>46</v>
      </c>
      <c r="F10" s="1">
        <v>13</v>
      </c>
      <c r="G10" s="1">
        <f t="shared" si="2"/>
        <v>59</v>
      </c>
    </row>
    <row r="11" spans="1:7" x14ac:dyDescent="0.25">
      <c r="A11" t="s">
        <v>575</v>
      </c>
      <c r="B11" s="1">
        <v>6</v>
      </c>
      <c r="C11" s="1">
        <v>18</v>
      </c>
      <c r="D11" s="1">
        <f t="shared" si="1"/>
        <v>24</v>
      </c>
      <c r="E11" s="1">
        <v>16</v>
      </c>
      <c r="F11" s="1">
        <v>30</v>
      </c>
      <c r="G11" s="1">
        <f t="shared" si="2"/>
        <v>46</v>
      </c>
    </row>
    <row r="12" spans="1:7" x14ac:dyDescent="0.25">
      <c r="A12" t="s">
        <v>576</v>
      </c>
      <c r="B12" s="1">
        <v>18</v>
      </c>
      <c r="C12" s="1">
        <v>41</v>
      </c>
      <c r="D12" s="1">
        <f t="shared" si="1"/>
        <v>59</v>
      </c>
      <c r="E12" s="1">
        <v>24</v>
      </c>
      <c r="F12" s="1">
        <v>45</v>
      </c>
      <c r="G12" s="1">
        <f t="shared" si="2"/>
        <v>69</v>
      </c>
    </row>
    <row r="13" spans="1:7" x14ac:dyDescent="0.25">
      <c r="A13" t="s">
        <v>577</v>
      </c>
      <c r="B13" s="1">
        <v>5</v>
      </c>
      <c r="C13" s="1">
        <v>24</v>
      </c>
      <c r="D13" s="1">
        <f t="shared" si="1"/>
        <v>29</v>
      </c>
      <c r="E13" s="1">
        <v>13</v>
      </c>
      <c r="F13" s="1">
        <v>25</v>
      </c>
      <c r="G13" s="1">
        <f t="shared" si="2"/>
        <v>38</v>
      </c>
    </row>
    <row r="14" spans="1:7" x14ac:dyDescent="0.25">
      <c r="A14" t="s">
        <v>578</v>
      </c>
      <c r="B14" s="1">
        <v>2</v>
      </c>
      <c r="C14" s="1">
        <v>3</v>
      </c>
      <c r="D14" s="1">
        <f t="shared" si="1"/>
        <v>5</v>
      </c>
      <c r="E14" s="1">
        <v>3</v>
      </c>
      <c r="F14" s="1">
        <v>3</v>
      </c>
      <c r="G14" s="1">
        <f t="shared" si="2"/>
        <v>6</v>
      </c>
    </row>
    <row r="15" spans="1:7" x14ac:dyDescent="0.25">
      <c r="A15" t="s">
        <v>579</v>
      </c>
      <c r="B15" s="1">
        <v>11</v>
      </c>
      <c r="C15" s="1">
        <v>11</v>
      </c>
      <c r="D15" s="1">
        <f t="shared" si="1"/>
        <v>22</v>
      </c>
      <c r="E15" s="1">
        <v>24</v>
      </c>
      <c r="F15" s="1">
        <v>25</v>
      </c>
      <c r="G15" s="1">
        <f t="shared" si="2"/>
        <v>49</v>
      </c>
    </row>
    <row r="16" spans="1:7" x14ac:dyDescent="0.25">
      <c r="A16" s="10" t="s">
        <v>128</v>
      </c>
      <c r="B16" s="28">
        <f>SUM(B17:B21)</f>
        <v>124</v>
      </c>
      <c r="C16" s="28">
        <f t="shared" ref="C16:G16" si="4">SUM(C17:C21)</f>
        <v>171</v>
      </c>
      <c r="D16" s="28">
        <f t="shared" si="4"/>
        <v>295</v>
      </c>
      <c r="E16" s="28">
        <f t="shared" si="4"/>
        <v>145</v>
      </c>
      <c r="F16" s="28">
        <f t="shared" si="4"/>
        <v>181</v>
      </c>
      <c r="G16" s="28">
        <f t="shared" si="4"/>
        <v>326</v>
      </c>
    </row>
    <row r="17" spans="1:7" x14ac:dyDescent="0.25">
      <c r="A17" t="s">
        <v>580</v>
      </c>
      <c r="B17" s="1">
        <v>55</v>
      </c>
      <c r="C17" s="1">
        <v>9</v>
      </c>
      <c r="D17" s="1">
        <f t="shared" si="1"/>
        <v>64</v>
      </c>
      <c r="E17" s="1">
        <v>58</v>
      </c>
      <c r="F17" s="1">
        <v>10</v>
      </c>
      <c r="G17" s="1">
        <f t="shared" si="2"/>
        <v>68</v>
      </c>
    </row>
    <row r="18" spans="1:7" x14ac:dyDescent="0.25">
      <c r="A18" t="s">
        <v>581</v>
      </c>
      <c r="B18" s="1">
        <v>13</v>
      </c>
      <c r="C18" s="1">
        <v>40</v>
      </c>
      <c r="D18" s="1">
        <f t="shared" si="1"/>
        <v>53</v>
      </c>
      <c r="E18" s="1">
        <v>13</v>
      </c>
      <c r="F18" s="1">
        <v>42</v>
      </c>
      <c r="G18" s="1">
        <f t="shared" si="2"/>
        <v>55</v>
      </c>
    </row>
    <row r="19" spans="1:7" x14ac:dyDescent="0.25">
      <c r="A19" t="s">
        <v>582</v>
      </c>
      <c r="B19" s="1">
        <v>28</v>
      </c>
      <c r="C19" s="1">
        <v>99</v>
      </c>
      <c r="D19" s="1">
        <f t="shared" si="1"/>
        <v>127</v>
      </c>
      <c r="E19" s="1">
        <v>36</v>
      </c>
      <c r="F19" s="1">
        <v>104</v>
      </c>
      <c r="G19" s="1">
        <f t="shared" si="2"/>
        <v>140</v>
      </c>
    </row>
    <row r="20" spans="1:7" x14ac:dyDescent="0.25">
      <c r="A20" t="s">
        <v>583</v>
      </c>
      <c r="B20" s="1">
        <v>10</v>
      </c>
      <c r="C20" s="1">
        <v>18</v>
      </c>
      <c r="D20" s="1">
        <f t="shared" si="1"/>
        <v>28</v>
      </c>
      <c r="E20" s="1">
        <v>18</v>
      </c>
      <c r="F20" s="1">
        <v>20</v>
      </c>
      <c r="G20" s="1">
        <f t="shared" si="2"/>
        <v>38</v>
      </c>
    </row>
    <row r="21" spans="1:7" x14ac:dyDescent="0.25">
      <c r="A21" t="s">
        <v>584</v>
      </c>
      <c r="B21" s="1">
        <v>18</v>
      </c>
      <c r="C21" s="1">
        <v>5</v>
      </c>
      <c r="D21" s="1">
        <f t="shared" si="1"/>
        <v>23</v>
      </c>
      <c r="E21" s="1">
        <v>20</v>
      </c>
      <c r="F21" s="1">
        <v>5</v>
      </c>
      <c r="G21" s="1">
        <f t="shared" si="2"/>
        <v>25</v>
      </c>
    </row>
    <row r="22" spans="1:7" x14ac:dyDescent="0.25">
      <c r="A22" s="10" t="s">
        <v>129</v>
      </c>
      <c r="B22" s="28">
        <f>SUM(B23:B26)</f>
        <v>37</v>
      </c>
      <c r="C22" s="28">
        <f t="shared" ref="C22:G22" si="5">SUM(C23:C26)</f>
        <v>164</v>
      </c>
      <c r="D22" s="28">
        <f t="shared" si="5"/>
        <v>201</v>
      </c>
      <c r="E22" s="28">
        <f t="shared" si="5"/>
        <v>42</v>
      </c>
      <c r="F22" s="28">
        <f t="shared" si="5"/>
        <v>173</v>
      </c>
      <c r="G22" s="28">
        <f t="shared" si="5"/>
        <v>215</v>
      </c>
    </row>
    <row r="23" spans="1:7" x14ac:dyDescent="0.25">
      <c r="A23" t="s">
        <v>585</v>
      </c>
      <c r="B23" s="1">
        <v>5</v>
      </c>
      <c r="C23" s="1">
        <v>24</v>
      </c>
      <c r="D23" s="1">
        <f t="shared" si="1"/>
        <v>29</v>
      </c>
      <c r="E23" s="1">
        <v>6</v>
      </c>
      <c r="F23" s="1">
        <v>25</v>
      </c>
      <c r="G23" s="1">
        <f t="shared" si="2"/>
        <v>31</v>
      </c>
    </row>
    <row r="24" spans="1:7" x14ac:dyDescent="0.25">
      <c r="A24" t="s">
        <v>586</v>
      </c>
      <c r="B24" s="1">
        <v>7</v>
      </c>
      <c r="C24" s="1">
        <v>52</v>
      </c>
      <c r="D24" s="1">
        <f t="shared" si="1"/>
        <v>59</v>
      </c>
      <c r="E24" s="1">
        <v>8</v>
      </c>
      <c r="F24" s="1">
        <v>53</v>
      </c>
      <c r="G24" s="1">
        <f t="shared" si="2"/>
        <v>61</v>
      </c>
    </row>
    <row r="25" spans="1:7" x14ac:dyDescent="0.25">
      <c r="A25" t="s">
        <v>587</v>
      </c>
      <c r="B25" s="1">
        <v>23</v>
      </c>
      <c r="C25" s="1">
        <v>58</v>
      </c>
      <c r="D25" s="1">
        <f t="shared" si="1"/>
        <v>81</v>
      </c>
      <c r="E25" s="1">
        <v>26</v>
      </c>
      <c r="F25" s="1">
        <v>65</v>
      </c>
      <c r="G25" s="1">
        <f t="shared" si="2"/>
        <v>91</v>
      </c>
    </row>
    <row r="26" spans="1:7" x14ac:dyDescent="0.25">
      <c r="A26" t="s">
        <v>588</v>
      </c>
      <c r="B26" s="1">
        <v>2</v>
      </c>
      <c r="C26" s="1">
        <v>30</v>
      </c>
      <c r="D26" s="1">
        <f t="shared" si="1"/>
        <v>32</v>
      </c>
      <c r="E26" s="1">
        <v>2</v>
      </c>
      <c r="F26" s="1">
        <v>30</v>
      </c>
      <c r="G26" s="1">
        <f t="shared" si="2"/>
        <v>32</v>
      </c>
    </row>
    <row r="27" spans="1:7" x14ac:dyDescent="0.25">
      <c r="A27" s="10" t="s">
        <v>130</v>
      </c>
      <c r="B27" s="28">
        <f>SUM(B28:B31)</f>
        <v>218</v>
      </c>
      <c r="C27" s="28">
        <f t="shared" ref="C27:G27" si="6">SUM(C28:C31)</f>
        <v>452</v>
      </c>
      <c r="D27" s="28">
        <f t="shared" si="6"/>
        <v>670</v>
      </c>
      <c r="E27" s="28">
        <f t="shared" si="6"/>
        <v>234</v>
      </c>
      <c r="F27" s="28">
        <f t="shared" si="6"/>
        <v>468</v>
      </c>
      <c r="G27" s="28">
        <f t="shared" si="6"/>
        <v>702</v>
      </c>
    </row>
    <row r="28" spans="1:7" x14ac:dyDescent="0.25">
      <c r="A28" t="s">
        <v>589</v>
      </c>
      <c r="B28" s="1">
        <v>36</v>
      </c>
      <c r="C28" s="1">
        <v>50</v>
      </c>
      <c r="D28" s="1">
        <f t="shared" si="1"/>
        <v>86</v>
      </c>
      <c r="E28" s="1">
        <v>36</v>
      </c>
      <c r="F28" s="1">
        <v>56</v>
      </c>
      <c r="G28" s="1">
        <f t="shared" si="2"/>
        <v>92</v>
      </c>
    </row>
    <row r="29" spans="1:7" x14ac:dyDescent="0.25">
      <c r="A29" t="s">
        <v>590</v>
      </c>
      <c r="B29" s="1">
        <v>53</v>
      </c>
      <c r="C29" s="1">
        <v>185</v>
      </c>
      <c r="D29" s="1">
        <f t="shared" si="1"/>
        <v>238</v>
      </c>
      <c r="E29" s="1">
        <v>54</v>
      </c>
      <c r="F29" s="1">
        <v>187</v>
      </c>
      <c r="G29" s="1">
        <f t="shared" si="2"/>
        <v>241</v>
      </c>
    </row>
    <row r="30" spans="1:7" x14ac:dyDescent="0.25">
      <c r="A30" t="s">
        <v>591</v>
      </c>
      <c r="B30" s="1">
        <v>40</v>
      </c>
      <c r="C30" s="1">
        <v>195</v>
      </c>
      <c r="D30" s="1">
        <f t="shared" si="1"/>
        <v>235</v>
      </c>
      <c r="E30" s="1">
        <v>43</v>
      </c>
      <c r="F30" s="1">
        <v>202</v>
      </c>
      <c r="G30" s="1">
        <f t="shared" si="2"/>
        <v>245</v>
      </c>
    </row>
    <row r="31" spans="1:7" x14ac:dyDescent="0.25">
      <c r="A31" t="s">
        <v>592</v>
      </c>
      <c r="B31" s="1">
        <v>89</v>
      </c>
      <c r="C31" s="1">
        <v>22</v>
      </c>
      <c r="D31" s="1">
        <f t="shared" si="1"/>
        <v>111</v>
      </c>
      <c r="E31" s="1">
        <v>101</v>
      </c>
      <c r="F31" s="1">
        <v>23</v>
      </c>
      <c r="G31" s="1">
        <f t="shared" si="2"/>
        <v>124</v>
      </c>
    </row>
    <row r="32" spans="1:7" x14ac:dyDescent="0.25">
      <c r="A32" s="10" t="s">
        <v>131</v>
      </c>
      <c r="B32" s="28">
        <f>SUM(B33:B35)</f>
        <v>81</v>
      </c>
      <c r="C32" s="28">
        <f t="shared" ref="C32:G32" si="7">SUM(C33:C35)</f>
        <v>8</v>
      </c>
      <c r="D32" s="28">
        <f t="shared" si="7"/>
        <v>89</v>
      </c>
      <c r="E32" s="28">
        <f t="shared" si="7"/>
        <v>82</v>
      </c>
      <c r="F32" s="28">
        <f t="shared" si="7"/>
        <v>9</v>
      </c>
      <c r="G32" s="28">
        <f t="shared" si="7"/>
        <v>91</v>
      </c>
    </row>
    <row r="33" spans="1:7" x14ac:dyDescent="0.25">
      <c r="A33" t="s">
        <v>593</v>
      </c>
      <c r="B33" s="1">
        <v>49</v>
      </c>
      <c r="C33" s="1">
        <v>6</v>
      </c>
      <c r="D33" s="1">
        <f t="shared" si="1"/>
        <v>55</v>
      </c>
      <c r="E33" s="1">
        <v>49</v>
      </c>
      <c r="F33" s="1">
        <v>6</v>
      </c>
      <c r="G33" s="1">
        <f t="shared" si="2"/>
        <v>55</v>
      </c>
    </row>
    <row r="34" spans="1:7" x14ac:dyDescent="0.25">
      <c r="A34" t="s">
        <v>594</v>
      </c>
      <c r="B34" s="1">
        <v>28</v>
      </c>
      <c r="C34" s="1">
        <v>1</v>
      </c>
      <c r="D34" s="1">
        <f t="shared" si="1"/>
        <v>29</v>
      </c>
      <c r="E34" s="1">
        <v>28</v>
      </c>
      <c r="F34" s="1">
        <v>1</v>
      </c>
      <c r="G34" s="1">
        <f t="shared" si="2"/>
        <v>29</v>
      </c>
    </row>
    <row r="35" spans="1:7" x14ac:dyDescent="0.25">
      <c r="A35" t="s">
        <v>595</v>
      </c>
      <c r="B35" s="1">
        <v>4</v>
      </c>
      <c r="C35" s="1">
        <v>1</v>
      </c>
      <c r="D35" s="1">
        <f t="shared" si="1"/>
        <v>5</v>
      </c>
      <c r="E35" s="1">
        <v>5</v>
      </c>
      <c r="F35" s="1">
        <v>2</v>
      </c>
      <c r="G35" s="1">
        <f t="shared" si="2"/>
        <v>7</v>
      </c>
    </row>
    <row r="36" spans="1:7" x14ac:dyDescent="0.25">
      <c r="A36" s="10" t="s">
        <v>132</v>
      </c>
      <c r="B36" s="28">
        <f>SUM(B37:B41)</f>
        <v>297</v>
      </c>
      <c r="C36" s="28">
        <f t="shared" ref="C36:G36" si="8">SUM(C37:C41)</f>
        <v>34</v>
      </c>
      <c r="D36" s="28">
        <f t="shared" si="8"/>
        <v>331</v>
      </c>
      <c r="E36" s="28">
        <f t="shared" si="8"/>
        <v>301</v>
      </c>
      <c r="F36" s="28">
        <f t="shared" si="8"/>
        <v>35</v>
      </c>
      <c r="G36" s="28">
        <f t="shared" si="8"/>
        <v>336</v>
      </c>
    </row>
    <row r="37" spans="1:7" x14ac:dyDescent="0.25">
      <c r="A37" t="s">
        <v>596</v>
      </c>
      <c r="B37" s="1">
        <v>157</v>
      </c>
      <c r="C37" s="1">
        <v>7</v>
      </c>
      <c r="D37" s="1">
        <f t="shared" si="1"/>
        <v>164</v>
      </c>
      <c r="E37" s="1">
        <v>160</v>
      </c>
      <c r="F37" s="1">
        <v>7</v>
      </c>
      <c r="G37" s="1">
        <f t="shared" si="2"/>
        <v>167</v>
      </c>
    </row>
    <row r="38" spans="1:7" x14ac:dyDescent="0.25">
      <c r="A38" t="s">
        <v>597</v>
      </c>
      <c r="B38" s="1">
        <v>66</v>
      </c>
      <c r="C38" s="1">
        <v>3</v>
      </c>
      <c r="D38" s="1">
        <f t="shared" si="1"/>
        <v>69</v>
      </c>
      <c r="E38" s="1">
        <v>66</v>
      </c>
      <c r="F38" s="1">
        <v>3</v>
      </c>
      <c r="G38" s="1">
        <f t="shared" si="2"/>
        <v>69</v>
      </c>
    </row>
    <row r="39" spans="1:7" x14ac:dyDescent="0.25">
      <c r="A39" t="s">
        <v>598</v>
      </c>
      <c r="B39" s="1">
        <v>6</v>
      </c>
      <c r="C39" s="1">
        <v>6</v>
      </c>
      <c r="D39" s="1">
        <f t="shared" si="1"/>
        <v>12</v>
      </c>
      <c r="E39" s="1">
        <v>6</v>
      </c>
      <c r="F39" s="1">
        <v>7</v>
      </c>
      <c r="G39" s="1">
        <f t="shared" si="2"/>
        <v>13</v>
      </c>
    </row>
    <row r="40" spans="1:7" x14ac:dyDescent="0.25">
      <c r="A40" t="s">
        <v>599</v>
      </c>
      <c r="B40" s="1">
        <v>39</v>
      </c>
      <c r="C40" s="1">
        <v>1</v>
      </c>
      <c r="D40" s="1">
        <f t="shared" si="1"/>
        <v>40</v>
      </c>
      <c r="E40" s="1">
        <v>40</v>
      </c>
      <c r="F40" s="1">
        <v>1</v>
      </c>
      <c r="G40" s="1">
        <f t="shared" si="2"/>
        <v>41</v>
      </c>
    </row>
    <row r="41" spans="1:7" x14ac:dyDescent="0.25">
      <c r="A41" t="s">
        <v>600</v>
      </c>
      <c r="B41" s="1">
        <v>29</v>
      </c>
      <c r="C41" s="1">
        <v>17</v>
      </c>
      <c r="D41" s="1">
        <f t="shared" si="1"/>
        <v>46</v>
      </c>
      <c r="E41" s="1">
        <v>29</v>
      </c>
      <c r="F41" s="1">
        <v>17</v>
      </c>
      <c r="G41" s="1">
        <f t="shared" si="2"/>
        <v>46</v>
      </c>
    </row>
    <row r="42" spans="1:7" x14ac:dyDescent="0.25">
      <c r="A42" s="10" t="s">
        <v>133</v>
      </c>
      <c r="B42" s="28">
        <f>SUM(B43:B44)</f>
        <v>75</v>
      </c>
      <c r="C42" s="28">
        <f t="shared" ref="C42:G42" si="9">SUM(C43:C44)</f>
        <v>5</v>
      </c>
      <c r="D42" s="28">
        <f t="shared" si="9"/>
        <v>80</v>
      </c>
      <c r="E42" s="28">
        <f t="shared" si="9"/>
        <v>75</v>
      </c>
      <c r="F42" s="28">
        <f t="shared" si="9"/>
        <v>5</v>
      </c>
      <c r="G42" s="28">
        <f t="shared" si="9"/>
        <v>80</v>
      </c>
    </row>
    <row r="43" spans="1:7" x14ac:dyDescent="0.25">
      <c r="A43" t="s">
        <v>601</v>
      </c>
      <c r="B43" s="1">
        <v>7</v>
      </c>
      <c r="C43" s="1">
        <v>4</v>
      </c>
      <c r="D43" s="1">
        <f t="shared" si="1"/>
        <v>11</v>
      </c>
      <c r="E43" s="1">
        <v>7</v>
      </c>
      <c r="F43" s="1">
        <v>4</v>
      </c>
      <c r="G43" s="1">
        <f t="shared" si="2"/>
        <v>11</v>
      </c>
    </row>
    <row r="44" spans="1:7" x14ac:dyDescent="0.25">
      <c r="A44" t="s">
        <v>602</v>
      </c>
      <c r="B44" s="1">
        <v>68</v>
      </c>
      <c r="C44" s="1">
        <v>1</v>
      </c>
      <c r="D44" s="1">
        <f t="shared" si="1"/>
        <v>69</v>
      </c>
      <c r="E44" s="1">
        <v>68</v>
      </c>
      <c r="F44" s="1">
        <v>1</v>
      </c>
      <c r="G44" s="1">
        <f t="shared" si="2"/>
        <v>69</v>
      </c>
    </row>
    <row r="45" spans="1:7" x14ac:dyDescent="0.25">
      <c r="A45" s="10" t="s">
        <v>134</v>
      </c>
      <c r="B45" s="28">
        <f>SUM(B46:B50)</f>
        <v>208</v>
      </c>
      <c r="C45" s="28">
        <f t="shared" ref="C45:G45" si="10">SUM(C46:C50)</f>
        <v>73</v>
      </c>
      <c r="D45" s="28">
        <f t="shared" si="10"/>
        <v>281</v>
      </c>
      <c r="E45" s="28">
        <f t="shared" si="10"/>
        <v>208</v>
      </c>
      <c r="F45" s="28">
        <f t="shared" si="10"/>
        <v>75</v>
      </c>
      <c r="G45" s="28">
        <f t="shared" si="10"/>
        <v>283</v>
      </c>
    </row>
    <row r="46" spans="1:7" x14ac:dyDescent="0.25">
      <c r="A46" t="s">
        <v>603</v>
      </c>
      <c r="B46" s="1">
        <v>20</v>
      </c>
      <c r="C46" s="1">
        <v>55</v>
      </c>
      <c r="D46" s="1">
        <f t="shared" si="1"/>
        <v>75</v>
      </c>
      <c r="E46" s="1">
        <v>20</v>
      </c>
      <c r="F46" s="1">
        <v>57</v>
      </c>
      <c r="G46" s="1">
        <f t="shared" si="2"/>
        <v>77</v>
      </c>
    </row>
    <row r="47" spans="1:7" x14ac:dyDescent="0.25">
      <c r="A47" t="s">
        <v>604</v>
      </c>
      <c r="B47" s="1">
        <v>37</v>
      </c>
      <c r="C47" s="1">
        <v>1</v>
      </c>
      <c r="D47" s="1">
        <f t="shared" si="1"/>
        <v>38</v>
      </c>
      <c r="E47" s="1">
        <v>37</v>
      </c>
      <c r="F47" s="1">
        <v>1</v>
      </c>
      <c r="G47" s="1">
        <f t="shared" si="2"/>
        <v>38</v>
      </c>
    </row>
    <row r="48" spans="1:7" x14ac:dyDescent="0.25">
      <c r="A48" t="s">
        <v>605</v>
      </c>
      <c r="B48" s="1">
        <v>108</v>
      </c>
      <c r="C48" s="1">
        <v>10</v>
      </c>
      <c r="D48" s="1">
        <f t="shared" si="1"/>
        <v>118</v>
      </c>
      <c r="E48" s="1">
        <v>108</v>
      </c>
      <c r="F48" s="1">
        <v>10</v>
      </c>
      <c r="G48" s="1">
        <f t="shared" si="2"/>
        <v>118</v>
      </c>
    </row>
    <row r="49" spans="1:7" x14ac:dyDescent="0.25">
      <c r="A49" t="s">
        <v>606</v>
      </c>
      <c r="B49" s="1">
        <v>2</v>
      </c>
      <c r="C49" s="1">
        <v>3</v>
      </c>
      <c r="D49" s="1">
        <f t="shared" si="1"/>
        <v>5</v>
      </c>
      <c r="E49" s="1">
        <v>2</v>
      </c>
      <c r="F49" s="1">
        <v>3</v>
      </c>
      <c r="G49" s="1">
        <f t="shared" si="2"/>
        <v>5</v>
      </c>
    </row>
    <row r="50" spans="1:7" x14ac:dyDescent="0.25">
      <c r="A50" t="s">
        <v>607</v>
      </c>
      <c r="B50" s="1">
        <v>41</v>
      </c>
      <c r="C50" s="1">
        <v>4</v>
      </c>
      <c r="D50" s="1">
        <f t="shared" si="1"/>
        <v>45</v>
      </c>
      <c r="E50" s="1">
        <v>41</v>
      </c>
      <c r="F50" s="1">
        <v>4</v>
      </c>
      <c r="G50" s="1">
        <f t="shared" si="2"/>
        <v>45</v>
      </c>
    </row>
    <row r="51" spans="1:7" x14ac:dyDescent="0.25">
      <c r="A51" t="s">
        <v>31</v>
      </c>
      <c r="B51" s="1">
        <v>22</v>
      </c>
      <c r="C51" s="1">
        <v>16</v>
      </c>
      <c r="D51" s="1">
        <f t="shared" si="1"/>
        <v>38</v>
      </c>
      <c r="E51" s="1">
        <v>22</v>
      </c>
      <c r="F51" s="1">
        <v>17</v>
      </c>
      <c r="G51" s="1">
        <f t="shared" si="2"/>
        <v>39</v>
      </c>
    </row>
    <row r="52" spans="1:7" s="10" customFormat="1" x14ac:dyDescent="0.25">
      <c r="A52" s="17" t="s">
        <v>2</v>
      </c>
      <c r="B52" s="18">
        <f t="shared" ref="B52:C52" si="11">B51+B45+B36+B27+B22+B16+B9+B4+B32+B42</f>
        <v>1256</v>
      </c>
      <c r="C52" s="18">
        <f t="shared" si="11"/>
        <v>1190</v>
      </c>
      <c r="D52" s="18">
        <f>D51+D45+D36+D27+D22+D16+D9+D4+D32+D42</f>
        <v>2446</v>
      </c>
      <c r="E52" s="18">
        <f t="shared" ref="E52:G52" si="12">E51+E45+E36+E27+E22+E16+E9+E4+E32+E42</f>
        <v>1368</v>
      </c>
      <c r="F52" s="18">
        <f t="shared" si="12"/>
        <v>1286</v>
      </c>
      <c r="G52" s="18">
        <f t="shared" si="12"/>
        <v>2654</v>
      </c>
    </row>
  </sheetData>
  <mergeCells count="3">
    <mergeCell ref="A2:A3"/>
    <mergeCell ref="B2:D2"/>
    <mergeCell ref="E2:G2"/>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7"/>
  <sheetViews>
    <sheetView workbookViewId="0">
      <selection activeCell="H14" sqref="H14"/>
    </sheetView>
  </sheetViews>
  <sheetFormatPr defaultRowHeight="15" x14ac:dyDescent="0.25"/>
  <cols>
    <col min="1" max="1" width="45.28515625" customWidth="1"/>
  </cols>
  <sheetData>
    <row r="1" spans="1:7" x14ac:dyDescent="0.25">
      <c r="A1" s="10" t="s">
        <v>609</v>
      </c>
      <c r="B1" s="10"/>
      <c r="C1" s="10"/>
      <c r="D1" s="10"/>
      <c r="E1" s="10"/>
      <c r="F1" s="10"/>
      <c r="G1" s="10"/>
    </row>
    <row r="2" spans="1:7" x14ac:dyDescent="0.25">
      <c r="A2" s="160" t="s">
        <v>385</v>
      </c>
      <c r="B2" s="163" t="s">
        <v>0</v>
      </c>
      <c r="C2" s="163"/>
      <c r="D2" s="163"/>
      <c r="E2" s="163" t="s">
        <v>262</v>
      </c>
      <c r="F2" s="163"/>
      <c r="G2" s="163"/>
    </row>
    <row r="3" spans="1:7" x14ac:dyDescent="0.25">
      <c r="A3" s="161"/>
      <c r="B3" s="86" t="s">
        <v>65</v>
      </c>
      <c r="C3" s="86" t="s">
        <v>66</v>
      </c>
      <c r="D3" s="86" t="s">
        <v>2</v>
      </c>
      <c r="E3" s="86" t="s">
        <v>65</v>
      </c>
      <c r="F3" s="86" t="s">
        <v>66</v>
      </c>
      <c r="G3" s="86" t="s">
        <v>2</v>
      </c>
    </row>
    <row r="4" spans="1:7" x14ac:dyDescent="0.25">
      <c r="A4" t="s">
        <v>386</v>
      </c>
      <c r="B4">
        <v>117</v>
      </c>
      <c r="C4">
        <v>20</v>
      </c>
      <c r="D4">
        <f>B4+C4</f>
        <v>137</v>
      </c>
      <c r="E4">
        <v>118</v>
      </c>
      <c r="F4">
        <v>21</v>
      </c>
      <c r="G4">
        <f>E4+F4</f>
        <v>139</v>
      </c>
    </row>
    <row r="5" spans="1:7" x14ac:dyDescent="0.25">
      <c r="A5" t="s">
        <v>387</v>
      </c>
      <c r="B5">
        <v>25</v>
      </c>
      <c r="C5">
        <v>3</v>
      </c>
      <c r="D5">
        <f t="shared" ref="D5:D26" si="0">B5+C5</f>
        <v>28</v>
      </c>
      <c r="E5">
        <v>26</v>
      </c>
      <c r="F5">
        <v>3</v>
      </c>
      <c r="G5">
        <f t="shared" ref="G5:G26" si="1">E5+F5</f>
        <v>29</v>
      </c>
    </row>
    <row r="6" spans="1:7" x14ac:dyDescent="0.25">
      <c r="A6" t="s">
        <v>388</v>
      </c>
      <c r="B6">
        <v>8</v>
      </c>
      <c r="C6">
        <v>0</v>
      </c>
      <c r="D6">
        <f t="shared" si="0"/>
        <v>8</v>
      </c>
      <c r="E6">
        <v>8</v>
      </c>
      <c r="F6">
        <v>0</v>
      </c>
      <c r="G6">
        <f t="shared" si="1"/>
        <v>8</v>
      </c>
    </row>
    <row r="7" spans="1:7" x14ac:dyDescent="0.25">
      <c r="A7" t="s">
        <v>389</v>
      </c>
      <c r="B7">
        <v>43</v>
      </c>
      <c r="C7">
        <v>22</v>
      </c>
      <c r="D7">
        <f t="shared" si="0"/>
        <v>65</v>
      </c>
      <c r="E7">
        <v>45</v>
      </c>
      <c r="F7">
        <v>23</v>
      </c>
      <c r="G7">
        <f t="shared" si="1"/>
        <v>68</v>
      </c>
    </row>
    <row r="8" spans="1:7" x14ac:dyDescent="0.25">
      <c r="A8" t="s">
        <v>390</v>
      </c>
      <c r="B8">
        <v>43</v>
      </c>
      <c r="C8">
        <v>9</v>
      </c>
      <c r="D8">
        <f t="shared" si="0"/>
        <v>52</v>
      </c>
      <c r="E8">
        <v>44</v>
      </c>
      <c r="F8">
        <v>9</v>
      </c>
      <c r="G8">
        <f t="shared" si="1"/>
        <v>53</v>
      </c>
    </row>
    <row r="9" spans="1:7" x14ac:dyDescent="0.25">
      <c r="A9" t="s">
        <v>391</v>
      </c>
      <c r="B9">
        <v>39</v>
      </c>
      <c r="C9">
        <v>4</v>
      </c>
      <c r="D9">
        <f t="shared" si="0"/>
        <v>43</v>
      </c>
      <c r="E9">
        <v>40</v>
      </c>
      <c r="F9">
        <v>4</v>
      </c>
      <c r="G9">
        <f t="shared" si="1"/>
        <v>44</v>
      </c>
    </row>
    <row r="10" spans="1:7" x14ac:dyDescent="0.25">
      <c r="A10" t="s">
        <v>392</v>
      </c>
      <c r="B10">
        <v>258</v>
      </c>
      <c r="C10">
        <v>10</v>
      </c>
      <c r="D10">
        <f t="shared" si="0"/>
        <v>268</v>
      </c>
      <c r="E10">
        <v>261</v>
      </c>
      <c r="F10">
        <v>10</v>
      </c>
      <c r="G10">
        <f t="shared" si="1"/>
        <v>271</v>
      </c>
    </row>
    <row r="11" spans="1:7" x14ac:dyDescent="0.25">
      <c r="A11" t="s">
        <v>393</v>
      </c>
      <c r="B11">
        <v>104</v>
      </c>
      <c r="C11">
        <v>249</v>
      </c>
      <c r="D11">
        <f t="shared" si="0"/>
        <v>353</v>
      </c>
      <c r="E11">
        <v>106</v>
      </c>
      <c r="F11">
        <v>254</v>
      </c>
      <c r="G11">
        <f t="shared" si="1"/>
        <v>360</v>
      </c>
    </row>
    <row r="12" spans="1:7" x14ac:dyDescent="0.25">
      <c r="A12" t="s">
        <v>394</v>
      </c>
      <c r="B12">
        <v>70</v>
      </c>
      <c r="C12">
        <v>9</v>
      </c>
      <c r="D12">
        <f t="shared" si="0"/>
        <v>79</v>
      </c>
      <c r="E12">
        <v>70</v>
      </c>
      <c r="F12">
        <v>9</v>
      </c>
      <c r="G12">
        <f t="shared" si="1"/>
        <v>79</v>
      </c>
    </row>
    <row r="13" spans="1:7" x14ac:dyDescent="0.25">
      <c r="A13" t="s">
        <v>395</v>
      </c>
      <c r="B13">
        <v>113</v>
      </c>
      <c r="C13">
        <v>21</v>
      </c>
      <c r="D13">
        <f t="shared" si="0"/>
        <v>134</v>
      </c>
      <c r="E13">
        <v>124</v>
      </c>
      <c r="F13">
        <v>23</v>
      </c>
      <c r="G13">
        <f t="shared" si="1"/>
        <v>147</v>
      </c>
    </row>
    <row r="14" spans="1:7" x14ac:dyDescent="0.25">
      <c r="A14" t="s">
        <v>396</v>
      </c>
      <c r="B14">
        <v>10</v>
      </c>
      <c r="C14">
        <v>9</v>
      </c>
      <c r="D14">
        <f t="shared" si="0"/>
        <v>19</v>
      </c>
      <c r="E14">
        <v>14</v>
      </c>
      <c r="F14">
        <v>9</v>
      </c>
      <c r="G14">
        <f t="shared" si="1"/>
        <v>23</v>
      </c>
    </row>
    <row r="15" spans="1:7" x14ac:dyDescent="0.25">
      <c r="A15" t="s">
        <v>397</v>
      </c>
      <c r="B15">
        <v>33</v>
      </c>
      <c r="C15">
        <v>38</v>
      </c>
      <c r="D15">
        <f t="shared" si="0"/>
        <v>71</v>
      </c>
      <c r="E15">
        <v>40</v>
      </c>
      <c r="F15">
        <v>42</v>
      </c>
      <c r="G15">
        <f t="shared" si="1"/>
        <v>82</v>
      </c>
    </row>
    <row r="16" spans="1:7" x14ac:dyDescent="0.25">
      <c r="A16" t="s">
        <v>398</v>
      </c>
      <c r="B16">
        <v>39</v>
      </c>
      <c r="C16">
        <v>23</v>
      </c>
      <c r="D16">
        <f t="shared" si="0"/>
        <v>62</v>
      </c>
      <c r="E16">
        <v>43</v>
      </c>
      <c r="F16">
        <v>23</v>
      </c>
      <c r="G16">
        <f t="shared" si="1"/>
        <v>66</v>
      </c>
    </row>
    <row r="17" spans="1:7" x14ac:dyDescent="0.25">
      <c r="A17" t="s">
        <v>399</v>
      </c>
      <c r="B17">
        <v>13</v>
      </c>
      <c r="C17">
        <v>84</v>
      </c>
      <c r="D17">
        <f t="shared" si="0"/>
        <v>97</v>
      </c>
      <c r="E17">
        <v>16</v>
      </c>
      <c r="F17">
        <v>92</v>
      </c>
      <c r="G17">
        <f t="shared" si="1"/>
        <v>108</v>
      </c>
    </row>
    <row r="18" spans="1:7" x14ac:dyDescent="0.25">
      <c r="A18" t="s">
        <v>400</v>
      </c>
      <c r="B18">
        <v>3</v>
      </c>
      <c r="C18">
        <v>6</v>
      </c>
      <c r="D18">
        <f t="shared" si="0"/>
        <v>9</v>
      </c>
      <c r="E18">
        <v>4</v>
      </c>
      <c r="F18">
        <v>6</v>
      </c>
      <c r="G18">
        <f t="shared" si="1"/>
        <v>10</v>
      </c>
    </row>
    <row r="19" spans="1:7" x14ac:dyDescent="0.25">
      <c r="A19" t="s">
        <v>401</v>
      </c>
      <c r="B19">
        <v>34</v>
      </c>
      <c r="C19">
        <v>14</v>
      </c>
      <c r="D19">
        <f t="shared" si="0"/>
        <v>48</v>
      </c>
      <c r="E19">
        <v>40</v>
      </c>
      <c r="F19">
        <v>20</v>
      </c>
      <c r="G19">
        <f t="shared" si="1"/>
        <v>60</v>
      </c>
    </row>
    <row r="20" spans="1:7" x14ac:dyDescent="0.25">
      <c r="A20" t="s">
        <v>402</v>
      </c>
      <c r="B20">
        <v>37</v>
      </c>
      <c r="C20">
        <v>94</v>
      </c>
      <c r="D20">
        <f t="shared" si="0"/>
        <v>131</v>
      </c>
      <c r="E20">
        <v>39</v>
      </c>
      <c r="F20">
        <v>97</v>
      </c>
      <c r="G20">
        <f t="shared" si="1"/>
        <v>136</v>
      </c>
    </row>
    <row r="21" spans="1:7" x14ac:dyDescent="0.25">
      <c r="A21" t="s">
        <v>403</v>
      </c>
      <c r="B21">
        <v>77</v>
      </c>
      <c r="C21">
        <v>112</v>
      </c>
      <c r="D21">
        <f t="shared" si="0"/>
        <v>189</v>
      </c>
      <c r="E21">
        <v>101</v>
      </c>
      <c r="F21">
        <v>127</v>
      </c>
      <c r="G21">
        <f t="shared" si="1"/>
        <v>228</v>
      </c>
    </row>
    <row r="22" spans="1:7" x14ac:dyDescent="0.25">
      <c r="A22" t="s">
        <v>370</v>
      </c>
      <c r="B22">
        <v>26</v>
      </c>
      <c r="C22">
        <v>129</v>
      </c>
      <c r="D22">
        <f t="shared" si="0"/>
        <v>155</v>
      </c>
      <c r="E22">
        <v>33</v>
      </c>
      <c r="F22">
        <v>136</v>
      </c>
      <c r="G22">
        <f t="shared" si="1"/>
        <v>169</v>
      </c>
    </row>
    <row r="23" spans="1:7" x14ac:dyDescent="0.25">
      <c r="A23" t="s">
        <v>404</v>
      </c>
      <c r="B23">
        <v>64</v>
      </c>
      <c r="C23">
        <v>252</v>
      </c>
      <c r="D23">
        <f t="shared" si="0"/>
        <v>316</v>
      </c>
      <c r="E23">
        <v>85</v>
      </c>
      <c r="F23">
        <v>287</v>
      </c>
      <c r="G23">
        <f t="shared" si="1"/>
        <v>372</v>
      </c>
    </row>
    <row r="24" spans="1:7" x14ac:dyDescent="0.25">
      <c r="A24" t="s">
        <v>405</v>
      </c>
      <c r="B24">
        <v>13</v>
      </c>
      <c r="C24">
        <v>9</v>
      </c>
      <c r="D24">
        <f t="shared" si="0"/>
        <v>22</v>
      </c>
      <c r="E24">
        <v>16</v>
      </c>
      <c r="F24">
        <v>10</v>
      </c>
      <c r="G24">
        <f t="shared" si="1"/>
        <v>26</v>
      </c>
    </row>
    <row r="25" spans="1:7" x14ac:dyDescent="0.25">
      <c r="A25" t="s">
        <v>406</v>
      </c>
      <c r="B25">
        <v>53</v>
      </c>
      <c r="C25">
        <v>47</v>
      </c>
      <c r="D25">
        <f t="shared" si="0"/>
        <v>100</v>
      </c>
      <c r="E25">
        <v>61</v>
      </c>
      <c r="F25">
        <v>53</v>
      </c>
      <c r="G25">
        <f t="shared" si="1"/>
        <v>114</v>
      </c>
    </row>
    <row r="26" spans="1:7" x14ac:dyDescent="0.25">
      <c r="A26" t="s">
        <v>31</v>
      </c>
      <c r="B26">
        <v>34</v>
      </c>
      <c r="C26">
        <v>26</v>
      </c>
      <c r="D26">
        <f t="shared" si="0"/>
        <v>60</v>
      </c>
      <c r="E26">
        <v>34</v>
      </c>
      <c r="F26">
        <v>28</v>
      </c>
      <c r="G26">
        <f t="shared" si="1"/>
        <v>62</v>
      </c>
    </row>
    <row r="27" spans="1:7" x14ac:dyDescent="0.25">
      <c r="A27" s="17" t="s">
        <v>2</v>
      </c>
      <c r="B27" s="18">
        <f>SUM(B4:B26)</f>
        <v>1256</v>
      </c>
      <c r="C27" s="18">
        <f t="shared" ref="C27:G27" si="2">SUM(C4:C26)</f>
        <v>1190</v>
      </c>
      <c r="D27" s="18">
        <f t="shared" si="2"/>
        <v>2446</v>
      </c>
      <c r="E27" s="18">
        <f t="shared" si="2"/>
        <v>1368</v>
      </c>
      <c r="F27" s="18">
        <f t="shared" si="2"/>
        <v>1286</v>
      </c>
      <c r="G27" s="18">
        <f t="shared" si="2"/>
        <v>2654</v>
      </c>
    </row>
  </sheetData>
  <mergeCells count="3">
    <mergeCell ref="A2:A3"/>
    <mergeCell ref="B2:D2"/>
    <mergeCell ref="E2:G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0"/>
  <sheetViews>
    <sheetView workbookViewId="0">
      <selection activeCell="E28" sqref="E28"/>
    </sheetView>
  </sheetViews>
  <sheetFormatPr defaultRowHeight="15" x14ac:dyDescent="0.25"/>
  <cols>
    <col min="1" max="1" width="20.140625" customWidth="1"/>
  </cols>
  <sheetData>
    <row r="1" spans="1:11" s="10" customFormat="1" x14ac:dyDescent="0.25">
      <c r="A1" s="10" t="s">
        <v>610</v>
      </c>
    </row>
    <row r="2" spans="1:11" s="10" customFormat="1" x14ac:dyDescent="0.25">
      <c r="A2" s="23"/>
      <c r="B2" s="163" t="s">
        <v>407</v>
      </c>
      <c r="C2" s="163"/>
      <c r="D2" s="163"/>
      <c r="E2" s="163"/>
      <c r="F2" s="158" t="s">
        <v>408</v>
      </c>
      <c r="G2" s="158"/>
      <c r="H2" s="158"/>
      <c r="I2" s="158"/>
      <c r="J2" s="23"/>
    </row>
    <row r="3" spans="1:11" s="25" customFormat="1" ht="45" x14ac:dyDescent="0.25">
      <c r="A3" s="147"/>
      <c r="B3" s="133" t="s">
        <v>61</v>
      </c>
      <c r="C3" s="133" t="s">
        <v>101</v>
      </c>
      <c r="D3" s="133" t="s">
        <v>31</v>
      </c>
      <c r="E3" s="152" t="s">
        <v>2</v>
      </c>
      <c r="F3" s="133" t="s">
        <v>409</v>
      </c>
      <c r="G3" s="133" t="s">
        <v>410</v>
      </c>
      <c r="H3" s="133" t="s">
        <v>101</v>
      </c>
      <c r="I3" s="133" t="s">
        <v>31</v>
      </c>
      <c r="J3" s="133" t="s">
        <v>2</v>
      </c>
    </row>
    <row r="4" spans="1:11" s="10" customFormat="1" x14ac:dyDescent="0.25">
      <c r="A4" s="10" t="s">
        <v>65</v>
      </c>
      <c r="B4" s="28">
        <v>1413</v>
      </c>
      <c r="C4" s="28">
        <v>261</v>
      </c>
      <c r="D4" s="28">
        <v>134</v>
      </c>
      <c r="E4" s="28">
        <v>1808</v>
      </c>
      <c r="F4" s="28">
        <v>408</v>
      </c>
      <c r="G4" s="28">
        <v>636</v>
      </c>
      <c r="H4" s="28">
        <v>543</v>
      </c>
      <c r="I4" s="28">
        <v>221</v>
      </c>
      <c r="J4" s="28">
        <v>1808</v>
      </c>
      <c r="K4" s="28"/>
    </row>
    <row r="5" spans="1:11" x14ac:dyDescent="0.25">
      <c r="A5" t="s">
        <v>282</v>
      </c>
      <c r="B5">
        <v>44</v>
      </c>
      <c r="C5">
        <v>78</v>
      </c>
      <c r="D5">
        <v>18</v>
      </c>
      <c r="E5" s="28">
        <v>140</v>
      </c>
      <c r="F5">
        <v>0</v>
      </c>
      <c r="G5">
        <v>0</v>
      </c>
      <c r="H5">
        <v>111</v>
      </c>
      <c r="I5">
        <v>29</v>
      </c>
      <c r="J5" s="28">
        <v>140</v>
      </c>
      <c r="K5" s="28"/>
    </row>
    <row r="6" spans="1:11" x14ac:dyDescent="0.25">
      <c r="A6" t="s">
        <v>283</v>
      </c>
      <c r="B6">
        <v>79</v>
      </c>
      <c r="C6">
        <v>43</v>
      </c>
      <c r="D6">
        <v>14</v>
      </c>
      <c r="E6" s="28">
        <v>136</v>
      </c>
      <c r="F6">
        <v>3</v>
      </c>
      <c r="G6">
        <v>0</v>
      </c>
      <c r="H6">
        <v>100</v>
      </c>
      <c r="I6">
        <v>33</v>
      </c>
      <c r="J6" s="28">
        <v>136</v>
      </c>
      <c r="K6" s="28"/>
    </row>
    <row r="7" spans="1:11" x14ac:dyDescent="0.25">
      <c r="A7" t="s">
        <v>284</v>
      </c>
      <c r="B7">
        <v>120</v>
      </c>
      <c r="C7">
        <v>34</v>
      </c>
      <c r="D7">
        <v>19</v>
      </c>
      <c r="E7" s="28">
        <v>173</v>
      </c>
      <c r="F7">
        <v>42</v>
      </c>
      <c r="G7">
        <v>11</v>
      </c>
      <c r="H7">
        <v>93</v>
      </c>
      <c r="I7">
        <v>27</v>
      </c>
      <c r="J7" s="28">
        <v>173</v>
      </c>
      <c r="K7" s="28"/>
    </row>
    <row r="8" spans="1:11" x14ac:dyDescent="0.25">
      <c r="A8" t="s">
        <v>285</v>
      </c>
      <c r="B8">
        <v>139</v>
      </c>
      <c r="C8">
        <v>20</v>
      </c>
      <c r="D8">
        <v>5</v>
      </c>
      <c r="E8" s="28">
        <v>164</v>
      </c>
      <c r="F8">
        <v>50</v>
      </c>
      <c r="G8">
        <v>55</v>
      </c>
      <c r="H8">
        <v>47</v>
      </c>
      <c r="I8">
        <v>12</v>
      </c>
      <c r="J8" s="28">
        <v>164</v>
      </c>
      <c r="K8" s="28"/>
    </row>
    <row r="9" spans="1:11" x14ac:dyDescent="0.25">
      <c r="A9" t="s">
        <v>286</v>
      </c>
      <c r="B9">
        <v>165</v>
      </c>
      <c r="C9">
        <v>21</v>
      </c>
      <c r="D9">
        <v>9</v>
      </c>
      <c r="E9" s="28">
        <v>195</v>
      </c>
      <c r="F9">
        <v>58</v>
      </c>
      <c r="G9">
        <v>82</v>
      </c>
      <c r="H9">
        <v>40</v>
      </c>
      <c r="I9">
        <v>15</v>
      </c>
      <c r="J9" s="28">
        <v>195</v>
      </c>
      <c r="K9" s="28"/>
    </row>
    <row r="10" spans="1:11" x14ac:dyDescent="0.25">
      <c r="A10" t="s">
        <v>287</v>
      </c>
      <c r="B10">
        <v>268</v>
      </c>
      <c r="C10">
        <v>15</v>
      </c>
      <c r="D10">
        <v>23</v>
      </c>
      <c r="E10" s="28">
        <v>306</v>
      </c>
      <c r="F10">
        <v>86</v>
      </c>
      <c r="G10">
        <v>143</v>
      </c>
      <c r="H10">
        <v>46</v>
      </c>
      <c r="I10">
        <v>31</v>
      </c>
      <c r="J10" s="28">
        <v>306</v>
      </c>
      <c r="K10" s="28"/>
    </row>
    <row r="11" spans="1:11" x14ac:dyDescent="0.25">
      <c r="A11" t="s">
        <v>288</v>
      </c>
      <c r="B11">
        <v>288</v>
      </c>
      <c r="C11">
        <v>19</v>
      </c>
      <c r="D11">
        <v>25</v>
      </c>
      <c r="E11" s="28">
        <v>332</v>
      </c>
      <c r="F11">
        <v>81</v>
      </c>
      <c r="G11">
        <v>166</v>
      </c>
      <c r="H11">
        <v>45</v>
      </c>
      <c r="I11">
        <v>40</v>
      </c>
      <c r="J11" s="28">
        <v>332</v>
      </c>
      <c r="K11" s="28"/>
    </row>
    <row r="12" spans="1:11" x14ac:dyDescent="0.25">
      <c r="A12" t="s">
        <v>325</v>
      </c>
      <c r="B12">
        <v>310</v>
      </c>
      <c r="C12">
        <v>31</v>
      </c>
      <c r="D12">
        <v>21</v>
      </c>
      <c r="E12" s="28">
        <v>362</v>
      </c>
      <c r="F12">
        <v>88</v>
      </c>
      <c r="G12">
        <v>179</v>
      </c>
      <c r="H12">
        <v>61</v>
      </c>
      <c r="I12">
        <v>34</v>
      </c>
      <c r="J12" s="28">
        <v>362</v>
      </c>
      <c r="K12" s="28"/>
    </row>
    <row r="13" spans="1:11" s="10" customFormat="1" x14ac:dyDescent="0.25">
      <c r="A13" s="10" t="s">
        <v>66</v>
      </c>
      <c r="B13" s="28">
        <v>1342</v>
      </c>
      <c r="C13" s="28">
        <v>288</v>
      </c>
      <c r="D13" s="28">
        <v>148</v>
      </c>
      <c r="E13" s="28">
        <v>1778</v>
      </c>
      <c r="F13" s="28">
        <v>300</v>
      </c>
      <c r="G13" s="28">
        <v>443</v>
      </c>
      <c r="H13" s="28">
        <v>799</v>
      </c>
      <c r="I13" s="28">
        <v>236</v>
      </c>
      <c r="J13" s="28">
        <v>1778</v>
      </c>
      <c r="K13" s="28"/>
    </row>
    <row r="14" spans="1:11" x14ac:dyDescent="0.25">
      <c r="A14" t="s">
        <v>282</v>
      </c>
      <c r="B14">
        <v>42</v>
      </c>
      <c r="C14">
        <v>84</v>
      </c>
      <c r="D14">
        <v>24</v>
      </c>
      <c r="E14" s="28">
        <v>150</v>
      </c>
      <c r="F14">
        <v>0</v>
      </c>
      <c r="G14">
        <v>0</v>
      </c>
      <c r="H14">
        <v>111</v>
      </c>
      <c r="I14">
        <v>39</v>
      </c>
      <c r="J14" s="28">
        <v>150</v>
      </c>
      <c r="K14" s="28"/>
    </row>
    <row r="15" spans="1:11" x14ac:dyDescent="0.25">
      <c r="A15" t="s">
        <v>283</v>
      </c>
      <c r="B15">
        <v>86</v>
      </c>
      <c r="C15">
        <v>29</v>
      </c>
      <c r="D15">
        <v>20</v>
      </c>
      <c r="E15" s="28">
        <v>135</v>
      </c>
      <c r="F15">
        <v>0</v>
      </c>
      <c r="G15">
        <v>0</v>
      </c>
      <c r="H15">
        <v>104</v>
      </c>
      <c r="I15">
        <v>31</v>
      </c>
      <c r="J15" s="28">
        <v>135</v>
      </c>
      <c r="K15" s="28"/>
    </row>
    <row r="16" spans="1:11" x14ac:dyDescent="0.25">
      <c r="A16" t="s">
        <v>284</v>
      </c>
      <c r="B16">
        <v>102</v>
      </c>
      <c r="C16">
        <v>26</v>
      </c>
      <c r="D16">
        <v>14</v>
      </c>
      <c r="E16" s="28">
        <v>142</v>
      </c>
      <c r="F16">
        <v>34</v>
      </c>
      <c r="G16">
        <v>8</v>
      </c>
      <c r="H16">
        <v>81</v>
      </c>
      <c r="I16">
        <v>19</v>
      </c>
      <c r="J16" s="28">
        <v>142</v>
      </c>
      <c r="K16" s="28"/>
    </row>
    <row r="17" spans="1:11" x14ac:dyDescent="0.25">
      <c r="A17" t="s">
        <v>285</v>
      </c>
      <c r="B17">
        <v>169</v>
      </c>
      <c r="C17">
        <v>15</v>
      </c>
      <c r="D17">
        <v>7</v>
      </c>
      <c r="E17" s="28">
        <v>191</v>
      </c>
      <c r="F17">
        <v>48</v>
      </c>
      <c r="G17">
        <v>69</v>
      </c>
      <c r="H17">
        <v>63</v>
      </c>
      <c r="I17">
        <v>11</v>
      </c>
      <c r="J17" s="28">
        <v>191</v>
      </c>
      <c r="K17" s="28"/>
    </row>
    <row r="18" spans="1:11" x14ac:dyDescent="0.25">
      <c r="A18" t="s">
        <v>286</v>
      </c>
      <c r="B18">
        <v>184</v>
      </c>
      <c r="C18">
        <v>16</v>
      </c>
      <c r="D18">
        <v>12</v>
      </c>
      <c r="E18" s="28">
        <v>212</v>
      </c>
      <c r="F18">
        <v>49</v>
      </c>
      <c r="G18">
        <v>86</v>
      </c>
      <c r="H18">
        <v>56</v>
      </c>
      <c r="I18">
        <v>21</v>
      </c>
      <c r="J18" s="28">
        <v>212</v>
      </c>
      <c r="K18" s="28"/>
    </row>
    <row r="19" spans="1:11" x14ac:dyDescent="0.25">
      <c r="A19" t="s">
        <v>287</v>
      </c>
      <c r="B19">
        <v>266</v>
      </c>
      <c r="C19">
        <v>31</v>
      </c>
      <c r="D19">
        <v>22</v>
      </c>
      <c r="E19" s="28">
        <v>319</v>
      </c>
      <c r="F19">
        <v>71</v>
      </c>
      <c r="G19">
        <v>93</v>
      </c>
      <c r="H19">
        <v>119</v>
      </c>
      <c r="I19">
        <v>36</v>
      </c>
      <c r="J19" s="28">
        <v>319</v>
      </c>
      <c r="K19" s="28"/>
    </row>
    <row r="20" spans="1:11" x14ac:dyDescent="0.25">
      <c r="A20" t="s">
        <v>288</v>
      </c>
      <c r="B20">
        <v>227</v>
      </c>
      <c r="C20">
        <v>38</v>
      </c>
      <c r="D20">
        <v>25</v>
      </c>
      <c r="E20" s="28">
        <v>290</v>
      </c>
      <c r="F20">
        <v>52</v>
      </c>
      <c r="G20">
        <v>91</v>
      </c>
      <c r="H20">
        <v>109</v>
      </c>
      <c r="I20">
        <v>38</v>
      </c>
      <c r="J20" s="28">
        <v>290</v>
      </c>
      <c r="K20" s="28"/>
    </row>
    <row r="21" spans="1:11" x14ac:dyDescent="0.25">
      <c r="A21" t="s">
        <v>325</v>
      </c>
      <c r="B21">
        <v>266</v>
      </c>
      <c r="C21">
        <v>49</v>
      </c>
      <c r="D21">
        <v>24</v>
      </c>
      <c r="E21" s="28">
        <v>339</v>
      </c>
      <c r="F21">
        <v>46</v>
      </c>
      <c r="G21">
        <v>96</v>
      </c>
      <c r="H21">
        <v>156</v>
      </c>
      <c r="I21">
        <v>41</v>
      </c>
      <c r="J21" s="28">
        <v>339</v>
      </c>
      <c r="K21" s="28"/>
    </row>
    <row r="22" spans="1:11" s="10" customFormat="1" x14ac:dyDescent="0.25">
      <c r="A22" s="10" t="s">
        <v>2</v>
      </c>
      <c r="B22" s="28">
        <v>2755</v>
      </c>
      <c r="C22" s="28">
        <v>549</v>
      </c>
      <c r="D22" s="28">
        <v>282</v>
      </c>
      <c r="E22" s="28">
        <v>3586</v>
      </c>
      <c r="F22" s="10">
        <v>708</v>
      </c>
      <c r="G22" s="28">
        <v>1079</v>
      </c>
      <c r="H22" s="28">
        <v>1342</v>
      </c>
      <c r="I22" s="10">
        <v>457</v>
      </c>
      <c r="J22" s="28">
        <v>3586</v>
      </c>
      <c r="K22" s="28"/>
    </row>
    <row r="23" spans="1:11" x14ac:dyDescent="0.25">
      <c r="A23" t="s">
        <v>282</v>
      </c>
      <c r="B23" s="1">
        <v>86</v>
      </c>
      <c r="C23" s="1">
        <v>162</v>
      </c>
      <c r="D23" s="1">
        <v>42</v>
      </c>
      <c r="E23" s="28">
        <v>290</v>
      </c>
      <c r="F23">
        <v>0</v>
      </c>
      <c r="G23">
        <v>0</v>
      </c>
      <c r="H23">
        <v>222</v>
      </c>
      <c r="I23">
        <v>68</v>
      </c>
      <c r="J23" s="28">
        <v>290</v>
      </c>
      <c r="K23" s="28"/>
    </row>
    <row r="24" spans="1:11" x14ac:dyDescent="0.25">
      <c r="A24" t="s">
        <v>283</v>
      </c>
      <c r="B24" s="1">
        <v>165</v>
      </c>
      <c r="C24" s="1">
        <v>72</v>
      </c>
      <c r="D24" s="1">
        <v>34</v>
      </c>
      <c r="E24" s="28">
        <v>271</v>
      </c>
      <c r="F24">
        <v>3</v>
      </c>
      <c r="G24">
        <v>0</v>
      </c>
      <c r="H24">
        <v>204</v>
      </c>
      <c r="I24">
        <v>64</v>
      </c>
      <c r="J24" s="28">
        <v>271</v>
      </c>
      <c r="K24" s="28"/>
    </row>
    <row r="25" spans="1:11" x14ac:dyDescent="0.25">
      <c r="A25" t="s">
        <v>284</v>
      </c>
      <c r="B25" s="1">
        <v>222</v>
      </c>
      <c r="C25" s="1">
        <v>60</v>
      </c>
      <c r="D25" s="1">
        <v>33</v>
      </c>
      <c r="E25" s="28">
        <v>315</v>
      </c>
      <c r="F25">
        <v>76</v>
      </c>
      <c r="G25">
        <v>19</v>
      </c>
      <c r="H25">
        <v>174</v>
      </c>
      <c r="I25">
        <v>46</v>
      </c>
      <c r="J25" s="28">
        <v>315</v>
      </c>
      <c r="K25" s="28"/>
    </row>
    <row r="26" spans="1:11" x14ac:dyDescent="0.25">
      <c r="A26" t="s">
        <v>285</v>
      </c>
      <c r="B26" s="1">
        <v>308</v>
      </c>
      <c r="C26" s="1">
        <v>35</v>
      </c>
      <c r="D26" s="1">
        <v>12</v>
      </c>
      <c r="E26" s="28">
        <v>355</v>
      </c>
      <c r="F26">
        <v>98</v>
      </c>
      <c r="G26">
        <v>124</v>
      </c>
      <c r="H26">
        <v>110</v>
      </c>
      <c r="I26">
        <v>23</v>
      </c>
      <c r="J26" s="28">
        <v>355</v>
      </c>
      <c r="K26" s="28"/>
    </row>
    <row r="27" spans="1:11" x14ac:dyDescent="0.25">
      <c r="A27" t="s">
        <v>286</v>
      </c>
      <c r="B27" s="1">
        <v>349</v>
      </c>
      <c r="C27" s="1">
        <v>37</v>
      </c>
      <c r="D27" s="1">
        <v>21</v>
      </c>
      <c r="E27" s="28">
        <v>407</v>
      </c>
      <c r="F27">
        <v>107</v>
      </c>
      <c r="G27">
        <v>168</v>
      </c>
      <c r="H27">
        <v>96</v>
      </c>
      <c r="I27">
        <v>36</v>
      </c>
      <c r="J27" s="28">
        <v>407</v>
      </c>
      <c r="K27" s="28"/>
    </row>
    <row r="28" spans="1:11" x14ac:dyDescent="0.25">
      <c r="A28" t="s">
        <v>287</v>
      </c>
      <c r="B28" s="1">
        <v>534</v>
      </c>
      <c r="C28" s="1">
        <v>46</v>
      </c>
      <c r="D28" s="1">
        <v>45</v>
      </c>
      <c r="E28" s="28">
        <v>625</v>
      </c>
      <c r="F28">
        <v>157</v>
      </c>
      <c r="G28">
        <v>236</v>
      </c>
      <c r="H28">
        <v>165</v>
      </c>
      <c r="I28">
        <v>67</v>
      </c>
      <c r="J28" s="28">
        <v>625</v>
      </c>
      <c r="K28" s="28"/>
    </row>
    <row r="29" spans="1:11" x14ac:dyDescent="0.25">
      <c r="A29" t="s">
        <v>288</v>
      </c>
      <c r="B29" s="1">
        <v>515</v>
      </c>
      <c r="C29" s="1">
        <v>57</v>
      </c>
      <c r="D29" s="1">
        <v>50</v>
      </c>
      <c r="E29" s="28">
        <v>622</v>
      </c>
      <c r="F29">
        <v>133</v>
      </c>
      <c r="G29">
        <v>257</v>
      </c>
      <c r="H29">
        <v>154</v>
      </c>
      <c r="I29">
        <v>78</v>
      </c>
      <c r="J29" s="28">
        <v>622</v>
      </c>
      <c r="K29" s="28"/>
    </row>
    <row r="30" spans="1:11" x14ac:dyDescent="0.25">
      <c r="A30" s="13" t="s">
        <v>325</v>
      </c>
      <c r="B30" s="64">
        <v>576</v>
      </c>
      <c r="C30" s="64">
        <v>80</v>
      </c>
      <c r="D30" s="64">
        <v>45</v>
      </c>
      <c r="E30" s="18">
        <v>701</v>
      </c>
      <c r="F30" s="13">
        <v>134</v>
      </c>
      <c r="G30" s="13">
        <v>275</v>
      </c>
      <c r="H30" s="13">
        <v>217</v>
      </c>
      <c r="I30" s="13">
        <v>75</v>
      </c>
      <c r="J30" s="18">
        <v>701</v>
      </c>
      <c r="K30" s="28"/>
    </row>
  </sheetData>
  <mergeCells count="2">
    <mergeCell ref="F2:I2"/>
    <mergeCell ref="B2:E2"/>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4"/>
  <sheetViews>
    <sheetView workbookViewId="0">
      <selection activeCell="A2" sqref="A2"/>
    </sheetView>
  </sheetViews>
  <sheetFormatPr defaultRowHeight="15" x14ac:dyDescent="0.25"/>
  <cols>
    <col min="1" max="1" width="36.42578125" customWidth="1"/>
    <col min="2" max="10" width="11.28515625" customWidth="1"/>
  </cols>
  <sheetData>
    <row r="1" spans="1:10" x14ac:dyDescent="0.25">
      <c r="A1" s="10" t="s">
        <v>611</v>
      </c>
    </row>
    <row r="2" spans="1:10" s="10" customFormat="1" ht="30" x14ac:dyDescent="0.25">
      <c r="A2" s="24"/>
      <c r="B2" s="85" t="s">
        <v>14</v>
      </c>
      <c r="C2" s="85" t="s">
        <v>15</v>
      </c>
      <c r="D2" s="85" t="s">
        <v>22</v>
      </c>
      <c r="E2" s="85" t="s">
        <v>17</v>
      </c>
      <c r="F2" s="85" t="s">
        <v>18</v>
      </c>
      <c r="G2" s="85" t="s">
        <v>19</v>
      </c>
      <c r="H2" s="85" t="s">
        <v>20</v>
      </c>
      <c r="I2" s="85" t="s">
        <v>21</v>
      </c>
      <c r="J2" s="85" t="s">
        <v>2</v>
      </c>
    </row>
    <row r="3" spans="1:10" x14ac:dyDescent="0.25">
      <c r="A3" s="10" t="s">
        <v>411</v>
      </c>
      <c r="B3" s="10">
        <v>289</v>
      </c>
      <c r="C3" s="10">
        <v>428</v>
      </c>
      <c r="D3" s="10">
        <v>395</v>
      </c>
      <c r="E3" s="10">
        <v>81</v>
      </c>
      <c r="F3" s="10">
        <v>80</v>
      </c>
      <c r="G3" s="10">
        <v>153</v>
      </c>
      <c r="H3" s="10">
        <v>341</v>
      </c>
      <c r="I3" s="10">
        <v>170</v>
      </c>
      <c r="J3" s="28">
        <v>1937</v>
      </c>
    </row>
    <row r="4" spans="1:10" x14ac:dyDescent="0.25">
      <c r="A4" t="s">
        <v>412</v>
      </c>
    </row>
    <row r="5" spans="1:10" x14ac:dyDescent="0.25">
      <c r="A5" t="s">
        <v>413</v>
      </c>
      <c r="B5">
        <v>86</v>
      </c>
      <c r="C5" s="3">
        <v>355</v>
      </c>
      <c r="D5" s="3">
        <v>352</v>
      </c>
      <c r="E5" s="3">
        <v>79</v>
      </c>
      <c r="F5" s="3">
        <v>80</v>
      </c>
      <c r="G5" s="3">
        <v>144</v>
      </c>
      <c r="H5" s="3">
        <v>282</v>
      </c>
      <c r="I5">
        <v>161</v>
      </c>
      <c r="J5" s="1">
        <v>1539</v>
      </c>
    </row>
    <row r="6" spans="1:10" x14ac:dyDescent="0.25">
      <c r="A6" t="s">
        <v>414</v>
      </c>
      <c r="B6">
        <v>130</v>
      </c>
      <c r="C6" s="3">
        <v>60</v>
      </c>
      <c r="D6" s="3">
        <v>40</v>
      </c>
      <c r="E6" s="3">
        <v>2</v>
      </c>
      <c r="F6" s="3" t="s">
        <v>6</v>
      </c>
      <c r="G6" s="3">
        <v>7</v>
      </c>
      <c r="H6" s="3">
        <v>57</v>
      </c>
      <c r="I6">
        <v>4</v>
      </c>
      <c r="J6">
        <v>300</v>
      </c>
    </row>
    <row r="7" spans="1:10" x14ac:dyDescent="0.25">
      <c r="A7" t="s">
        <v>415</v>
      </c>
      <c r="B7">
        <v>73</v>
      </c>
      <c r="C7" s="3">
        <v>13</v>
      </c>
      <c r="D7" s="3">
        <v>3</v>
      </c>
      <c r="E7" s="3" t="s">
        <v>6</v>
      </c>
      <c r="F7" s="3" t="s">
        <v>6</v>
      </c>
      <c r="G7" s="3">
        <v>2</v>
      </c>
      <c r="H7" s="3">
        <v>2</v>
      </c>
      <c r="I7">
        <v>5</v>
      </c>
      <c r="J7">
        <v>98</v>
      </c>
    </row>
    <row r="8" spans="1:10" x14ac:dyDescent="0.25">
      <c r="A8" t="s">
        <v>416</v>
      </c>
    </row>
    <row r="9" spans="1:10" x14ac:dyDescent="0.25">
      <c r="A9" t="s">
        <v>417</v>
      </c>
      <c r="B9">
        <v>131</v>
      </c>
      <c r="C9">
        <v>236</v>
      </c>
      <c r="D9">
        <v>239</v>
      </c>
      <c r="E9">
        <v>65</v>
      </c>
      <c r="F9">
        <v>68</v>
      </c>
      <c r="G9">
        <v>109</v>
      </c>
      <c r="H9">
        <v>197</v>
      </c>
      <c r="I9">
        <v>105</v>
      </c>
      <c r="J9" s="1">
        <v>1150</v>
      </c>
    </row>
    <row r="10" spans="1:10" x14ac:dyDescent="0.25">
      <c r="A10" t="s">
        <v>418</v>
      </c>
      <c r="B10">
        <v>11</v>
      </c>
      <c r="C10">
        <v>53</v>
      </c>
      <c r="D10">
        <v>39</v>
      </c>
      <c r="E10">
        <v>9</v>
      </c>
      <c r="F10">
        <v>3</v>
      </c>
      <c r="G10">
        <v>14</v>
      </c>
      <c r="H10">
        <v>34</v>
      </c>
      <c r="I10">
        <v>22</v>
      </c>
      <c r="J10">
        <v>185</v>
      </c>
    </row>
    <row r="11" spans="1:10" x14ac:dyDescent="0.25">
      <c r="A11" t="s">
        <v>419</v>
      </c>
      <c r="B11">
        <v>125</v>
      </c>
      <c r="C11">
        <v>107</v>
      </c>
      <c r="D11">
        <v>75</v>
      </c>
      <c r="E11">
        <v>2</v>
      </c>
      <c r="F11">
        <v>5</v>
      </c>
      <c r="G11">
        <v>17</v>
      </c>
      <c r="H11">
        <v>78</v>
      </c>
      <c r="I11">
        <v>36</v>
      </c>
      <c r="J11">
        <v>445</v>
      </c>
    </row>
    <row r="12" spans="1:10" x14ac:dyDescent="0.25">
      <c r="A12" t="s">
        <v>420</v>
      </c>
      <c r="B12">
        <v>17</v>
      </c>
      <c r="C12">
        <v>25</v>
      </c>
      <c r="D12">
        <v>35</v>
      </c>
      <c r="E12">
        <v>4</v>
      </c>
      <c r="F12">
        <v>3</v>
      </c>
      <c r="G12">
        <v>10</v>
      </c>
      <c r="H12">
        <v>29</v>
      </c>
      <c r="I12">
        <v>7</v>
      </c>
      <c r="J12">
        <v>130</v>
      </c>
    </row>
    <row r="13" spans="1:10" x14ac:dyDescent="0.25">
      <c r="A13" t="s">
        <v>421</v>
      </c>
      <c r="B13">
        <v>5</v>
      </c>
      <c r="C13">
        <v>7</v>
      </c>
      <c r="D13">
        <v>7</v>
      </c>
      <c r="E13">
        <v>1</v>
      </c>
      <c r="F13">
        <v>1</v>
      </c>
      <c r="G13">
        <v>3</v>
      </c>
      <c r="H13">
        <v>3</v>
      </c>
      <c r="I13" s="3" t="s">
        <v>6</v>
      </c>
      <c r="J13">
        <v>27</v>
      </c>
    </row>
    <row r="14" spans="1:10" x14ac:dyDescent="0.25">
      <c r="A14" s="10" t="s">
        <v>422</v>
      </c>
    </row>
    <row r="15" spans="1:10" x14ac:dyDescent="0.25">
      <c r="A15" t="s">
        <v>412</v>
      </c>
    </row>
    <row r="16" spans="1:10" x14ac:dyDescent="0.25">
      <c r="A16" t="s">
        <v>413</v>
      </c>
      <c r="B16" s="8">
        <f>100*B5/B$3</f>
        <v>29.757785467128027</v>
      </c>
      <c r="C16" s="8">
        <f t="shared" ref="C16:J16" si="0">100*C5/C$3</f>
        <v>82.943925233644862</v>
      </c>
      <c r="D16" s="8">
        <f t="shared" si="0"/>
        <v>89.113924050632917</v>
      </c>
      <c r="E16" s="8">
        <f t="shared" si="0"/>
        <v>97.53086419753086</v>
      </c>
      <c r="F16" s="8">
        <f t="shared" si="0"/>
        <v>100</v>
      </c>
      <c r="G16" s="8">
        <f t="shared" si="0"/>
        <v>94.117647058823536</v>
      </c>
      <c r="H16" s="8">
        <f t="shared" si="0"/>
        <v>82.697947214076251</v>
      </c>
      <c r="I16" s="8">
        <f t="shared" si="0"/>
        <v>94.705882352941174</v>
      </c>
      <c r="J16" s="8">
        <f t="shared" si="0"/>
        <v>79.452762003097575</v>
      </c>
    </row>
    <row r="17" spans="1:10" x14ac:dyDescent="0.25">
      <c r="A17" t="s">
        <v>414</v>
      </c>
      <c r="B17" s="8">
        <f t="shared" ref="B17:J24" si="1">100*B6/B$3</f>
        <v>44.982698961937714</v>
      </c>
      <c r="C17" s="8">
        <f t="shared" si="1"/>
        <v>14.018691588785046</v>
      </c>
      <c r="D17" s="8">
        <f t="shared" si="1"/>
        <v>10.126582278481013</v>
      </c>
      <c r="E17" s="8">
        <f t="shared" si="1"/>
        <v>2.4691358024691357</v>
      </c>
      <c r="F17" s="8" t="s">
        <v>6</v>
      </c>
      <c r="G17" s="8">
        <f t="shared" si="1"/>
        <v>4.5751633986928102</v>
      </c>
      <c r="H17" s="8">
        <f t="shared" si="1"/>
        <v>16.715542521994134</v>
      </c>
      <c r="I17" s="8">
        <f t="shared" si="1"/>
        <v>2.3529411764705883</v>
      </c>
      <c r="J17" s="8">
        <f t="shared" si="1"/>
        <v>15.487867836861126</v>
      </c>
    </row>
    <row r="18" spans="1:10" x14ac:dyDescent="0.25">
      <c r="A18" t="s">
        <v>415</v>
      </c>
      <c r="B18" s="8">
        <f t="shared" si="1"/>
        <v>25.259515570934255</v>
      </c>
      <c r="C18" s="8">
        <f t="shared" si="1"/>
        <v>3.0373831775700935</v>
      </c>
      <c r="D18" s="8">
        <f t="shared" si="1"/>
        <v>0.759493670886076</v>
      </c>
      <c r="E18" s="8" t="s">
        <v>6</v>
      </c>
      <c r="F18" s="8" t="s">
        <v>6</v>
      </c>
      <c r="G18" s="8">
        <f t="shared" si="1"/>
        <v>1.3071895424836601</v>
      </c>
      <c r="H18" s="8">
        <f t="shared" si="1"/>
        <v>0.5865102639296188</v>
      </c>
      <c r="I18" s="8">
        <f t="shared" si="1"/>
        <v>2.9411764705882355</v>
      </c>
      <c r="J18" s="8">
        <f t="shared" si="1"/>
        <v>5.0593701600413006</v>
      </c>
    </row>
    <row r="19" spans="1:10" x14ac:dyDescent="0.25">
      <c r="A19" t="s">
        <v>416</v>
      </c>
      <c r="B19" s="8"/>
      <c r="C19" s="8"/>
      <c r="D19" s="8"/>
      <c r="E19" s="8"/>
      <c r="F19" s="8"/>
      <c r="G19" s="8"/>
      <c r="H19" s="8"/>
      <c r="I19" s="8"/>
      <c r="J19" s="8"/>
    </row>
    <row r="20" spans="1:10" x14ac:dyDescent="0.25">
      <c r="A20" t="s">
        <v>417</v>
      </c>
      <c r="B20" s="8">
        <f t="shared" si="1"/>
        <v>45.32871972318339</v>
      </c>
      <c r="C20" s="8">
        <f t="shared" si="1"/>
        <v>55.140186915887853</v>
      </c>
      <c r="D20" s="8">
        <f t="shared" si="1"/>
        <v>60.506329113924053</v>
      </c>
      <c r="E20" s="8">
        <f t="shared" si="1"/>
        <v>80.246913580246911</v>
      </c>
      <c r="F20" s="8">
        <f t="shared" si="1"/>
        <v>85</v>
      </c>
      <c r="G20" s="8">
        <f t="shared" si="1"/>
        <v>71.24183006535948</v>
      </c>
      <c r="H20" s="8">
        <f t="shared" si="1"/>
        <v>57.771260997067451</v>
      </c>
      <c r="I20" s="8">
        <f t="shared" si="1"/>
        <v>61.764705882352942</v>
      </c>
      <c r="J20" s="8">
        <f t="shared" si="1"/>
        <v>59.370160041300984</v>
      </c>
    </row>
    <row r="21" spans="1:10" x14ac:dyDescent="0.25">
      <c r="A21" t="s">
        <v>418</v>
      </c>
      <c r="B21" s="8">
        <f t="shared" si="1"/>
        <v>3.8062283737024223</v>
      </c>
      <c r="C21" s="8">
        <f t="shared" si="1"/>
        <v>12.383177570093459</v>
      </c>
      <c r="D21" s="8">
        <f t="shared" si="1"/>
        <v>9.8734177215189867</v>
      </c>
      <c r="E21" s="8">
        <f t="shared" si="1"/>
        <v>11.111111111111111</v>
      </c>
      <c r="F21" s="8">
        <f t="shared" si="1"/>
        <v>3.75</v>
      </c>
      <c r="G21" s="8">
        <f t="shared" si="1"/>
        <v>9.1503267973856204</v>
      </c>
      <c r="H21" s="8">
        <f t="shared" si="1"/>
        <v>9.9706744868035191</v>
      </c>
      <c r="I21" s="8">
        <f t="shared" si="1"/>
        <v>12.941176470588236</v>
      </c>
      <c r="J21" s="8">
        <f t="shared" si="1"/>
        <v>9.550851832731027</v>
      </c>
    </row>
    <row r="22" spans="1:10" x14ac:dyDescent="0.25">
      <c r="A22" t="s">
        <v>419</v>
      </c>
      <c r="B22" s="8">
        <f t="shared" si="1"/>
        <v>43.252595155709344</v>
      </c>
      <c r="C22" s="8">
        <f t="shared" si="1"/>
        <v>25</v>
      </c>
      <c r="D22" s="8">
        <f t="shared" si="1"/>
        <v>18.9873417721519</v>
      </c>
      <c r="E22" s="8">
        <f t="shared" si="1"/>
        <v>2.4691358024691357</v>
      </c>
      <c r="F22" s="8">
        <f t="shared" si="1"/>
        <v>6.25</v>
      </c>
      <c r="G22" s="8">
        <f t="shared" si="1"/>
        <v>11.111111111111111</v>
      </c>
      <c r="H22" s="8">
        <f t="shared" si="1"/>
        <v>22.873900293255133</v>
      </c>
      <c r="I22" s="8">
        <f t="shared" si="1"/>
        <v>21.176470588235293</v>
      </c>
      <c r="J22" s="8">
        <f t="shared" si="1"/>
        <v>22.973670624677336</v>
      </c>
    </row>
    <row r="23" spans="1:10" x14ac:dyDescent="0.25">
      <c r="A23" t="s">
        <v>420</v>
      </c>
      <c r="B23" s="8">
        <f t="shared" si="1"/>
        <v>5.882352941176471</v>
      </c>
      <c r="C23" s="8">
        <f t="shared" si="1"/>
        <v>5.8411214953271031</v>
      </c>
      <c r="D23" s="8">
        <f t="shared" si="1"/>
        <v>8.8607594936708853</v>
      </c>
      <c r="E23" s="8">
        <f t="shared" si="1"/>
        <v>4.9382716049382713</v>
      </c>
      <c r="F23" s="8">
        <f t="shared" si="1"/>
        <v>3.75</v>
      </c>
      <c r="G23" s="8">
        <f t="shared" si="1"/>
        <v>6.5359477124183005</v>
      </c>
      <c r="H23" s="8">
        <f t="shared" si="1"/>
        <v>8.5043988269794717</v>
      </c>
      <c r="I23" s="8">
        <f t="shared" si="1"/>
        <v>4.117647058823529</v>
      </c>
      <c r="J23" s="8">
        <f t="shared" si="1"/>
        <v>6.7114093959731544</v>
      </c>
    </row>
    <row r="24" spans="1:10" x14ac:dyDescent="0.25">
      <c r="A24" s="13" t="s">
        <v>421</v>
      </c>
      <c r="B24" s="88">
        <f t="shared" si="1"/>
        <v>1.7301038062283738</v>
      </c>
      <c r="C24" s="88">
        <f t="shared" si="1"/>
        <v>1.6355140186915889</v>
      </c>
      <c r="D24" s="88">
        <f t="shared" si="1"/>
        <v>1.7721518987341771</v>
      </c>
      <c r="E24" s="88">
        <f t="shared" si="1"/>
        <v>1.2345679012345678</v>
      </c>
      <c r="F24" s="88">
        <f t="shared" si="1"/>
        <v>1.25</v>
      </c>
      <c r="G24" s="88">
        <f t="shared" si="1"/>
        <v>1.9607843137254901</v>
      </c>
      <c r="H24" s="88">
        <f t="shared" si="1"/>
        <v>0.87976539589442815</v>
      </c>
      <c r="I24" s="88" t="s">
        <v>6</v>
      </c>
      <c r="J24" s="88">
        <f t="shared" si="1"/>
        <v>1.3939081053175013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2"/>
  <sheetViews>
    <sheetView workbookViewId="0"/>
  </sheetViews>
  <sheetFormatPr defaultRowHeight="15" x14ac:dyDescent="0.25"/>
  <cols>
    <col min="1" max="1" width="28.5703125" customWidth="1"/>
    <col min="2" max="10" width="12.42578125" customWidth="1"/>
  </cols>
  <sheetData>
    <row r="1" spans="1:10" x14ac:dyDescent="0.25">
      <c r="A1" s="10" t="s">
        <v>612</v>
      </c>
    </row>
    <row r="2" spans="1:10" ht="30" x14ac:dyDescent="0.25">
      <c r="A2" s="59"/>
      <c r="B2" s="85" t="s">
        <v>14</v>
      </c>
      <c r="C2" s="85" t="s">
        <v>15</v>
      </c>
      <c r="D2" s="85" t="s">
        <v>22</v>
      </c>
      <c r="E2" s="85" t="s">
        <v>17</v>
      </c>
      <c r="F2" s="85" t="s">
        <v>18</v>
      </c>
      <c r="G2" s="85" t="s">
        <v>19</v>
      </c>
      <c r="H2" s="85" t="s">
        <v>20</v>
      </c>
      <c r="I2" s="85" t="s">
        <v>21</v>
      </c>
      <c r="J2" s="85" t="s">
        <v>2</v>
      </c>
    </row>
    <row r="3" spans="1:10" x14ac:dyDescent="0.25">
      <c r="A3" s="10" t="s">
        <v>411</v>
      </c>
      <c r="B3" s="63">
        <v>289</v>
      </c>
      <c r="C3" s="63">
        <v>428</v>
      </c>
      <c r="D3" s="63">
        <v>395</v>
      </c>
      <c r="E3" s="63">
        <v>81</v>
      </c>
      <c r="F3" s="63">
        <v>80</v>
      </c>
      <c r="G3" s="63">
        <v>153</v>
      </c>
      <c r="H3" s="63">
        <v>341</v>
      </c>
      <c r="I3" s="63">
        <v>170</v>
      </c>
      <c r="J3" s="67">
        <v>1937</v>
      </c>
    </row>
    <row r="4" spans="1:10" x14ac:dyDescent="0.25">
      <c r="A4" s="10" t="s">
        <v>423</v>
      </c>
      <c r="B4" s="3"/>
      <c r="C4" s="3"/>
      <c r="D4" s="3"/>
      <c r="E4" s="3"/>
      <c r="F4" s="3"/>
      <c r="G4" s="3"/>
      <c r="H4" s="3"/>
      <c r="I4" s="3"/>
      <c r="J4" s="3"/>
    </row>
    <row r="5" spans="1:10" x14ac:dyDescent="0.25">
      <c r="A5" t="s">
        <v>424</v>
      </c>
      <c r="B5" s="3">
        <v>93</v>
      </c>
      <c r="C5" s="3">
        <v>85</v>
      </c>
      <c r="D5" s="3">
        <v>90</v>
      </c>
      <c r="E5" s="3">
        <v>16</v>
      </c>
      <c r="F5" s="3">
        <v>11</v>
      </c>
      <c r="G5" s="3">
        <v>55</v>
      </c>
      <c r="H5" s="3">
        <v>90</v>
      </c>
      <c r="I5" s="3">
        <v>27</v>
      </c>
      <c r="J5" s="3">
        <v>467</v>
      </c>
    </row>
    <row r="6" spans="1:10" x14ac:dyDescent="0.25">
      <c r="A6" t="s">
        <v>425</v>
      </c>
      <c r="B6" s="3">
        <v>93</v>
      </c>
      <c r="C6" s="3">
        <v>136</v>
      </c>
      <c r="D6" s="3">
        <v>114</v>
      </c>
      <c r="E6" s="3">
        <v>18</v>
      </c>
      <c r="F6" s="3">
        <v>28</v>
      </c>
      <c r="G6" s="3">
        <v>52</v>
      </c>
      <c r="H6" s="3">
        <v>90</v>
      </c>
      <c r="I6" s="3">
        <v>49</v>
      </c>
      <c r="J6" s="3">
        <v>580</v>
      </c>
    </row>
    <row r="7" spans="1:10" x14ac:dyDescent="0.25">
      <c r="A7" t="s">
        <v>426</v>
      </c>
      <c r="B7" s="3">
        <v>52</v>
      </c>
      <c r="C7" s="3">
        <v>116</v>
      </c>
      <c r="D7" s="3">
        <v>100</v>
      </c>
      <c r="E7" s="3">
        <v>29</v>
      </c>
      <c r="F7" s="3">
        <v>22</v>
      </c>
      <c r="G7" s="3">
        <v>32</v>
      </c>
      <c r="H7" s="3">
        <v>89</v>
      </c>
      <c r="I7" s="3">
        <v>62</v>
      </c>
      <c r="J7" s="3">
        <v>502</v>
      </c>
    </row>
    <row r="8" spans="1:10" x14ac:dyDescent="0.25">
      <c r="A8" t="s">
        <v>427</v>
      </c>
      <c r="B8" s="3">
        <v>22</v>
      </c>
      <c r="C8" s="3">
        <v>53</v>
      </c>
      <c r="D8" s="3">
        <v>45</v>
      </c>
      <c r="E8" s="3">
        <v>10</v>
      </c>
      <c r="F8" s="3">
        <v>15</v>
      </c>
      <c r="G8" s="3">
        <v>9</v>
      </c>
      <c r="H8" s="3">
        <v>47</v>
      </c>
      <c r="I8" s="3">
        <v>15</v>
      </c>
      <c r="J8" s="3">
        <v>216</v>
      </c>
    </row>
    <row r="9" spans="1:10" x14ac:dyDescent="0.25">
      <c r="A9" t="s">
        <v>428</v>
      </c>
      <c r="B9" s="3">
        <v>28</v>
      </c>
      <c r="C9" s="3">
        <v>37</v>
      </c>
      <c r="D9" s="3">
        <v>45</v>
      </c>
      <c r="E9" s="3">
        <v>7</v>
      </c>
      <c r="F9" s="3">
        <v>4</v>
      </c>
      <c r="G9" s="3">
        <v>5</v>
      </c>
      <c r="H9" s="3">
        <v>25</v>
      </c>
      <c r="I9" s="3">
        <v>17</v>
      </c>
      <c r="J9" s="3">
        <v>168</v>
      </c>
    </row>
    <row r="10" spans="1:10" x14ac:dyDescent="0.25">
      <c r="A10" t="s">
        <v>429</v>
      </c>
      <c r="B10" s="3">
        <v>1</v>
      </c>
      <c r="C10" s="3">
        <v>1</v>
      </c>
      <c r="D10" s="3">
        <v>1</v>
      </c>
      <c r="E10" s="3">
        <v>1</v>
      </c>
      <c r="F10" s="3" t="s">
        <v>6</v>
      </c>
      <c r="G10" s="3" t="s">
        <v>6</v>
      </c>
      <c r="H10" s="3" t="s">
        <v>6</v>
      </c>
      <c r="I10" s="3" t="s">
        <v>6</v>
      </c>
      <c r="J10" s="3">
        <v>4</v>
      </c>
    </row>
    <row r="11" spans="1:10" x14ac:dyDescent="0.25">
      <c r="A11" t="s">
        <v>430</v>
      </c>
      <c r="B11" s="3">
        <v>4.3</v>
      </c>
      <c r="C11" s="3">
        <v>4.5999999999999996</v>
      </c>
      <c r="D11" s="3">
        <v>4.5999999999999996</v>
      </c>
      <c r="E11" s="3">
        <v>4.7</v>
      </c>
      <c r="F11" s="3">
        <v>4.7</v>
      </c>
      <c r="G11" s="3">
        <v>4</v>
      </c>
      <c r="H11" s="3">
        <v>4.5</v>
      </c>
      <c r="I11" s="3">
        <v>4.7</v>
      </c>
      <c r="J11" s="3">
        <v>4.5</v>
      </c>
    </row>
    <row r="12" spans="1:10" x14ac:dyDescent="0.25">
      <c r="A12" s="10" t="s">
        <v>431</v>
      </c>
      <c r="B12" s="3"/>
      <c r="C12" s="3"/>
      <c r="D12" s="3"/>
      <c r="E12" s="3"/>
      <c r="F12" s="3"/>
      <c r="G12" s="3"/>
      <c r="H12" s="3"/>
      <c r="I12" s="3"/>
      <c r="J12" s="3"/>
    </row>
    <row r="13" spans="1:10" x14ac:dyDescent="0.25">
      <c r="A13" t="s">
        <v>432</v>
      </c>
      <c r="B13" s="3">
        <v>64</v>
      </c>
      <c r="C13" s="3">
        <v>56</v>
      </c>
      <c r="D13" s="3">
        <v>65</v>
      </c>
      <c r="E13" s="3">
        <v>14</v>
      </c>
      <c r="F13" s="3">
        <v>7</v>
      </c>
      <c r="G13" s="3">
        <v>41</v>
      </c>
      <c r="H13" s="3">
        <v>82</v>
      </c>
      <c r="I13" s="3">
        <v>17</v>
      </c>
      <c r="J13" s="3">
        <v>346</v>
      </c>
    </row>
    <row r="14" spans="1:10" x14ac:dyDescent="0.25">
      <c r="A14" t="s">
        <v>433</v>
      </c>
      <c r="B14" s="3">
        <v>119</v>
      </c>
      <c r="C14" s="3">
        <v>169</v>
      </c>
      <c r="D14" s="3">
        <v>156</v>
      </c>
      <c r="E14" s="3">
        <v>32</v>
      </c>
      <c r="F14" s="3">
        <v>33</v>
      </c>
      <c r="G14" s="3">
        <v>65</v>
      </c>
      <c r="H14" s="3">
        <v>116</v>
      </c>
      <c r="I14" s="3">
        <v>65</v>
      </c>
      <c r="J14" s="3">
        <v>755</v>
      </c>
    </row>
    <row r="15" spans="1:10" x14ac:dyDescent="0.25">
      <c r="A15" t="s">
        <v>434</v>
      </c>
      <c r="B15" s="3">
        <v>81</v>
      </c>
      <c r="C15" s="3">
        <v>166</v>
      </c>
      <c r="D15" s="3">
        <v>134</v>
      </c>
      <c r="E15" s="3">
        <v>27</v>
      </c>
      <c r="F15" s="3">
        <v>32</v>
      </c>
      <c r="G15" s="3">
        <v>38</v>
      </c>
      <c r="H15" s="3">
        <v>109</v>
      </c>
      <c r="I15" s="3">
        <v>71</v>
      </c>
      <c r="J15" s="3">
        <v>658</v>
      </c>
    </row>
    <row r="16" spans="1:10" x14ac:dyDescent="0.25">
      <c r="A16" t="s">
        <v>435</v>
      </c>
      <c r="B16" s="3">
        <v>23</v>
      </c>
      <c r="C16" s="3">
        <v>34</v>
      </c>
      <c r="D16" s="3">
        <v>39</v>
      </c>
      <c r="E16" s="3">
        <v>7</v>
      </c>
      <c r="F16" s="3">
        <v>8</v>
      </c>
      <c r="G16" s="3">
        <v>9</v>
      </c>
      <c r="H16" s="3">
        <v>34</v>
      </c>
      <c r="I16" s="3">
        <v>17</v>
      </c>
      <c r="J16" s="3">
        <v>171</v>
      </c>
    </row>
    <row r="17" spans="1:10" x14ac:dyDescent="0.25">
      <c r="A17" t="s">
        <v>436</v>
      </c>
      <c r="B17" s="3">
        <v>2</v>
      </c>
      <c r="C17" s="3">
        <v>3</v>
      </c>
      <c r="D17" s="3">
        <v>1</v>
      </c>
      <c r="E17" s="3">
        <v>1</v>
      </c>
      <c r="F17" s="3" t="s">
        <v>6</v>
      </c>
      <c r="G17" s="3" t="s">
        <v>6</v>
      </c>
      <c r="H17" s="3" t="s">
        <v>6</v>
      </c>
      <c r="I17" s="3" t="s">
        <v>6</v>
      </c>
      <c r="J17" s="3">
        <v>7</v>
      </c>
    </row>
    <row r="18" spans="1:10" x14ac:dyDescent="0.25">
      <c r="A18" t="s">
        <v>437</v>
      </c>
      <c r="B18" s="3">
        <v>2.2999999999999998</v>
      </c>
      <c r="C18" s="3">
        <v>2.4</v>
      </c>
      <c r="D18" s="3">
        <v>2.4</v>
      </c>
      <c r="E18" s="3">
        <v>2.4</v>
      </c>
      <c r="F18" s="3">
        <v>2.5</v>
      </c>
      <c r="G18" s="3">
        <v>2.1</v>
      </c>
      <c r="H18" s="3">
        <v>2.2999999999999998</v>
      </c>
      <c r="I18" s="3">
        <v>2.5</v>
      </c>
      <c r="J18" s="3">
        <v>2.4</v>
      </c>
    </row>
    <row r="19" spans="1:10" x14ac:dyDescent="0.25">
      <c r="A19" s="10" t="s">
        <v>422</v>
      </c>
      <c r="B19" s="3"/>
      <c r="C19" s="3"/>
      <c r="D19" s="3"/>
      <c r="E19" s="3"/>
      <c r="F19" s="3"/>
      <c r="G19" s="3"/>
      <c r="H19" s="3"/>
      <c r="I19" s="3"/>
      <c r="J19" s="3"/>
    </row>
    <row r="20" spans="1:10" x14ac:dyDescent="0.25">
      <c r="A20" s="10" t="s">
        <v>423</v>
      </c>
      <c r="B20" s="3"/>
      <c r="C20" s="3"/>
      <c r="D20" s="3"/>
      <c r="E20" s="3"/>
      <c r="F20" s="3"/>
      <c r="G20" s="3"/>
      <c r="H20" s="3"/>
      <c r="I20" s="3"/>
      <c r="J20" s="3"/>
    </row>
    <row r="21" spans="1:10" x14ac:dyDescent="0.25">
      <c r="A21" t="s">
        <v>438</v>
      </c>
      <c r="B21" s="8">
        <f>100*B5/B$3</f>
        <v>32.179930795847753</v>
      </c>
      <c r="C21" s="8">
        <f t="shared" ref="C21:J21" si="0">100*C5/C$3</f>
        <v>19.859813084112151</v>
      </c>
      <c r="D21" s="8">
        <f t="shared" si="0"/>
        <v>22.784810126582279</v>
      </c>
      <c r="E21" s="8">
        <f t="shared" si="0"/>
        <v>19.753086419753085</v>
      </c>
      <c r="F21" s="8">
        <f t="shared" si="0"/>
        <v>13.75</v>
      </c>
      <c r="G21" s="8">
        <f t="shared" si="0"/>
        <v>35.947712418300654</v>
      </c>
      <c r="H21" s="8">
        <f t="shared" si="0"/>
        <v>26.392961876832846</v>
      </c>
      <c r="I21" s="8">
        <f t="shared" si="0"/>
        <v>15.882352941176471</v>
      </c>
      <c r="J21" s="8">
        <f t="shared" si="0"/>
        <v>24.109447599380484</v>
      </c>
    </row>
    <row r="22" spans="1:10" x14ac:dyDescent="0.25">
      <c r="A22" t="s">
        <v>439</v>
      </c>
      <c r="B22" s="8">
        <f t="shared" ref="B22:J22" si="1">100*B6/B$3</f>
        <v>32.179930795847753</v>
      </c>
      <c r="C22" s="8">
        <f t="shared" si="1"/>
        <v>31.77570093457944</v>
      </c>
      <c r="D22" s="8">
        <f t="shared" si="1"/>
        <v>28.860759493670887</v>
      </c>
      <c r="E22" s="8">
        <f t="shared" si="1"/>
        <v>22.222222222222221</v>
      </c>
      <c r="F22" s="8">
        <f t="shared" si="1"/>
        <v>35</v>
      </c>
      <c r="G22" s="8">
        <f t="shared" si="1"/>
        <v>33.986928104575163</v>
      </c>
      <c r="H22" s="8">
        <f t="shared" si="1"/>
        <v>26.392961876832846</v>
      </c>
      <c r="I22" s="8">
        <f t="shared" si="1"/>
        <v>28.823529411764707</v>
      </c>
      <c r="J22" s="8">
        <f t="shared" si="1"/>
        <v>29.943211151264844</v>
      </c>
    </row>
    <row r="23" spans="1:10" x14ac:dyDescent="0.25">
      <c r="A23" t="s">
        <v>440</v>
      </c>
      <c r="B23" s="8">
        <f t="shared" ref="B23:J23" si="2">100*B7/B$3</f>
        <v>17.993079584775085</v>
      </c>
      <c r="C23" s="8">
        <f t="shared" si="2"/>
        <v>27.102803738317757</v>
      </c>
      <c r="D23" s="8">
        <f t="shared" si="2"/>
        <v>25.316455696202532</v>
      </c>
      <c r="E23" s="8">
        <f t="shared" si="2"/>
        <v>35.802469135802468</v>
      </c>
      <c r="F23" s="8">
        <f t="shared" si="2"/>
        <v>27.5</v>
      </c>
      <c r="G23" s="8">
        <f t="shared" si="2"/>
        <v>20.915032679738562</v>
      </c>
      <c r="H23" s="8">
        <f t="shared" si="2"/>
        <v>26.099706744868037</v>
      </c>
      <c r="I23" s="8">
        <f t="shared" si="2"/>
        <v>36.470588235294116</v>
      </c>
      <c r="J23" s="8">
        <f t="shared" si="2"/>
        <v>25.916365513680951</v>
      </c>
    </row>
    <row r="24" spans="1:10" x14ac:dyDescent="0.25">
      <c r="A24" t="s">
        <v>441</v>
      </c>
      <c r="B24" s="8">
        <f t="shared" ref="B24:J24" si="3">100*B8/B$3</f>
        <v>7.6124567474048446</v>
      </c>
      <c r="C24" s="8">
        <f t="shared" si="3"/>
        <v>12.383177570093459</v>
      </c>
      <c r="D24" s="8">
        <f t="shared" si="3"/>
        <v>11.39240506329114</v>
      </c>
      <c r="E24" s="8">
        <f t="shared" si="3"/>
        <v>12.345679012345679</v>
      </c>
      <c r="F24" s="8">
        <f t="shared" si="3"/>
        <v>18.75</v>
      </c>
      <c r="G24" s="8">
        <f t="shared" si="3"/>
        <v>5.882352941176471</v>
      </c>
      <c r="H24" s="8">
        <f t="shared" si="3"/>
        <v>13.782991202346041</v>
      </c>
      <c r="I24" s="8">
        <f t="shared" si="3"/>
        <v>8.8235294117647065</v>
      </c>
      <c r="J24" s="8">
        <f t="shared" si="3"/>
        <v>11.15126484254001</v>
      </c>
    </row>
    <row r="25" spans="1:10" x14ac:dyDescent="0.25">
      <c r="A25" t="s">
        <v>442</v>
      </c>
      <c r="B25" s="8">
        <f t="shared" ref="B25:J25" si="4">100*B9/B$3</f>
        <v>9.688581314878892</v>
      </c>
      <c r="C25" s="8">
        <f t="shared" si="4"/>
        <v>8.6448598130841123</v>
      </c>
      <c r="D25" s="8">
        <f t="shared" si="4"/>
        <v>11.39240506329114</v>
      </c>
      <c r="E25" s="8">
        <f t="shared" si="4"/>
        <v>8.6419753086419746</v>
      </c>
      <c r="F25" s="8">
        <f t="shared" si="4"/>
        <v>5</v>
      </c>
      <c r="G25" s="8">
        <f t="shared" si="4"/>
        <v>3.2679738562091503</v>
      </c>
      <c r="H25" s="8">
        <f t="shared" si="4"/>
        <v>7.3313782991202343</v>
      </c>
      <c r="I25" s="8">
        <f t="shared" si="4"/>
        <v>10</v>
      </c>
      <c r="J25" s="8">
        <f t="shared" si="4"/>
        <v>8.6732059886422306</v>
      </c>
    </row>
    <row r="26" spans="1:10" x14ac:dyDescent="0.25">
      <c r="A26" t="s">
        <v>443</v>
      </c>
      <c r="B26" s="8">
        <f t="shared" ref="B26:J26" si="5">100*B10/B$3</f>
        <v>0.34602076124567471</v>
      </c>
      <c r="C26" s="8">
        <f t="shared" si="5"/>
        <v>0.23364485981308411</v>
      </c>
      <c r="D26" s="8">
        <f t="shared" si="5"/>
        <v>0.25316455696202533</v>
      </c>
      <c r="E26" s="8">
        <f t="shared" si="5"/>
        <v>1.2345679012345678</v>
      </c>
      <c r="F26" s="8" t="s">
        <v>6</v>
      </c>
      <c r="G26" s="8" t="s">
        <v>6</v>
      </c>
      <c r="H26" s="8" t="s">
        <v>6</v>
      </c>
      <c r="I26" s="8" t="s">
        <v>6</v>
      </c>
      <c r="J26" s="8">
        <f t="shared" si="5"/>
        <v>0.20650490449148168</v>
      </c>
    </row>
    <row r="27" spans="1:10" x14ac:dyDescent="0.25">
      <c r="A27" s="10" t="s">
        <v>431</v>
      </c>
      <c r="B27" s="8"/>
      <c r="C27" s="8"/>
      <c r="D27" s="8"/>
      <c r="E27" s="8"/>
      <c r="F27" s="8"/>
      <c r="G27" s="8"/>
      <c r="H27" s="8"/>
      <c r="I27" s="8"/>
      <c r="J27" s="8"/>
    </row>
    <row r="28" spans="1:10" x14ac:dyDescent="0.25">
      <c r="A28" t="s">
        <v>432</v>
      </c>
      <c r="B28" s="8">
        <f t="shared" ref="B28:J28" si="6">100*B13/B$3</f>
        <v>22.145328719723182</v>
      </c>
      <c r="C28" s="8">
        <f t="shared" si="6"/>
        <v>13.084112149532711</v>
      </c>
      <c r="D28" s="8">
        <f t="shared" si="6"/>
        <v>16.455696202531644</v>
      </c>
      <c r="E28" s="8">
        <f t="shared" si="6"/>
        <v>17.283950617283949</v>
      </c>
      <c r="F28" s="8">
        <f t="shared" si="6"/>
        <v>8.75</v>
      </c>
      <c r="G28" s="8">
        <f t="shared" si="6"/>
        <v>26.797385620915033</v>
      </c>
      <c r="H28" s="8">
        <f t="shared" si="6"/>
        <v>24.046920821114369</v>
      </c>
      <c r="I28" s="8">
        <f t="shared" si="6"/>
        <v>10</v>
      </c>
      <c r="J28" s="8">
        <f t="shared" si="6"/>
        <v>17.862674238513165</v>
      </c>
    </row>
    <row r="29" spans="1:10" x14ac:dyDescent="0.25">
      <c r="A29" t="s">
        <v>433</v>
      </c>
      <c r="B29" s="8">
        <f t="shared" ref="B29:J29" si="7">100*B14/B$3</f>
        <v>41.176470588235297</v>
      </c>
      <c r="C29" s="8">
        <f t="shared" si="7"/>
        <v>39.485981308411212</v>
      </c>
      <c r="D29" s="8">
        <f t="shared" si="7"/>
        <v>39.493670886075947</v>
      </c>
      <c r="E29" s="8">
        <f t="shared" si="7"/>
        <v>39.506172839506171</v>
      </c>
      <c r="F29" s="8">
        <f t="shared" si="7"/>
        <v>41.25</v>
      </c>
      <c r="G29" s="8">
        <f t="shared" si="7"/>
        <v>42.483660130718953</v>
      </c>
      <c r="H29" s="8">
        <f t="shared" si="7"/>
        <v>34.017595307917887</v>
      </c>
      <c r="I29" s="8">
        <f t="shared" si="7"/>
        <v>38.235294117647058</v>
      </c>
      <c r="J29" s="8">
        <f t="shared" si="7"/>
        <v>38.977800722767164</v>
      </c>
    </row>
    <row r="30" spans="1:10" x14ac:dyDescent="0.25">
      <c r="A30" t="s">
        <v>434</v>
      </c>
      <c r="B30" s="8">
        <f t="shared" ref="B30:J30" si="8">100*B15/B$3</f>
        <v>28.027681660899653</v>
      </c>
      <c r="C30" s="8">
        <f t="shared" si="8"/>
        <v>38.785046728971963</v>
      </c>
      <c r="D30" s="8">
        <f t="shared" si="8"/>
        <v>33.924050632911396</v>
      </c>
      <c r="E30" s="8">
        <f t="shared" si="8"/>
        <v>33.333333333333336</v>
      </c>
      <c r="F30" s="8">
        <f t="shared" si="8"/>
        <v>40</v>
      </c>
      <c r="G30" s="8">
        <f t="shared" si="8"/>
        <v>24.836601307189543</v>
      </c>
      <c r="H30" s="8">
        <f t="shared" si="8"/>
        <v>31.964809384164223</v>
      </c>
      <c r="I30" s="8">
        <f t="shared" si="8"/>
        <v>41.764705882352942</v>
      </c>
      <c r="J30" s="8">
        <f t="shared" si="8"/>
        <v>33.970056788848737</v>
      </c>
    </row>
    <row r="31" spans="1:10" x14ac:dyDescent="0.25">
      <c r="A31" t="s">
        <v>435</v>
      </c>
      <c r="B31" s="8">
        <f t="shared" ref="B31:J31" si="9">100*B16/B$3</f>
        <v>7.9584775086505193</v>
      </c>
      <c r="C31" s="8">
        <f t="shared" si="9"/>
        <v>7.94392523364486</v>
      </c>
      <c r="D31" s="8">
        <f t="shared" si="9"/>
        <v>9.8734177215189867</v>
      </c>
      <c r="E31" s="8">
        <f t="shared" si="9"/>
        <v>8.6419753086419746</v>
      </c>
      <c r="F31" s="8">
        <f t="shared" si="9"/>
        <v>10</v>
      </c>
      <c r="G31" s="8">
        <f t="shared" si="9"/>
        <v>5.882352941176471</v>
      </c>
      <c r="H31" s="8">
        <f t="shared" si="9"/>
        <v>9.9706744868035191</v>
      </c>
      <c r="I31" s="8">
        <f t="shared" si="9"/>
        <v>10</v>
      </c>
      <c r="J31" s="8">
        <f t="shared" si="9"/>
        <v>8.8280846670108417</v>
      </c>
    </row>
    <row r="32" spans="1:10" x14ac:dyDescent="0.25">
      <c r="A32" s="13" t="s">
        <v>436</v>
      </c>
      <c r="B32" s="88">
        <f>100*B17/B$3</f>
        <v>0.69204152249134943</v>
      </c>
      <c r="C32" s="88">
        <f>100*C17/C$3</f>
        <v>0.7009345794392523</v>
      </c>
      <c r="D32" s="88">
        <f>100*D17/D$3</f>
        <v>0.25316455696202533</v>
      </c>
      <c r="E32" s="88">
        <f>100*E17/E$3</f>
        <v>1.2345679012345678</v>
      </c>
      <c r="F32" s="88" t="s">
        <v>6</v>
      </c>
      <c r="G32" s="88" t="s">
        <v>6</v>
      </c>
      <c r="H32" s="88" t="s">
        <v>6</v>
      </c>
      <c r="I32" s="88" t="s">
        <v>6</v>
      </c>
      <c r="J32" s="88">
        <f>100*J17/J$3</f>
        <v>0.36138358286009292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4"/>
  <sheetViews>
    <sheetView workbookViewId="0">
      <selection activeCell="N24" sqref="N24"/>
    </sheetView>
  </sheetViews>
  <sheetFormatPr defaultRowHeight="15" x14ac:dyDescent="0.25"/>
  <cols>
    <col min="1" max="1" width="22.140625" customWidth="1"/>
    <col min="2" max="9" width="12.42578125" customWidth="1"/>
    <col min="10" max="10" width="12.42578125" style="28" customWidth="1"/>
  </cols>
  <sheetData>
    <row r="1" spans="1:10" x14ac:dyDescent="0.25">
      <c r="A1" s="10" t="s">
        <v>613</v>
      </c>
    </row>
    <row r="2" spans="1:10" ht="30" x14ac:dyDescent="0.25">
      <c r="A2" s="59"/>
      <c r="B2" s="85" t="s">
        <v>14</v>
      </c>
      <c r="C2" s="85" t="s">
        <v>15</v>
      </c>
      <c r="D2" s="85" t="s">
        <v>22</v>
      </c>
      <c r="E2" s="85" t="s">
        <v>17</v>
      </c>
      <c r="F2" s="85" t="s">
        <v>18</v>
      </c>
      <c r="G2" s="85" t="s">
        <v>19</v>
      </c>
      <c r="H2" s="85" t="s">
        <v>20</v>
      </c>
      <c r="I2" s="85" t="s">
        <v>21</v>
      </c>
      <c r="J2" s="94" t="s">
        <v>2</v>
      </c>
    </row>
    <row r="3" spans="1:10" x14ac:dyDescent="0.25">
      <c r="A3" s="10" t="s">
        <v>411</v>
      </c>
      <c r="B3" s="10">
        <v>289</v>
      </c>
      <c r="C3" s="10">
        <v>428</v>
      </c>
      <c r="D3" s="10">
        <v>395</v>
      </c>
      <c r="E3" s="10">
        <v>81</v>
      </c>
      <c r="F3" s="10">
        <v>80</v>
      </c>
      <c r="G3" s="10">
        <v>153</v>
      </c>
      <c r="H3" s="10">
        <v>341</v>
      </c>
      <c r="I3" s="10">
        <v>170</v>
      </c>
      <c r="J3" s="67">
        <f>SUM(B3:I3)</f>
        <v>1937</v>
      </c>
    </row>
    <row r="4" spans="1:10" x14ac:dyDescent="0.25">
      <c r="A4" s="10" t="s">
        <v>444</v>
      </c>
      <c r="B4" s="3"/>
      <c r="C4" s="3"/>
      <c r="D4" s="3"/>
      <c r="E4" s="3"/>
      <c r="F4" s="3"/>
      <c r="G4" s="3"/>
      <c r="H4" s="3"/>
      <c r="I4" s="3"/>
      <c r="J4" s="67"/>
    </row>
    <row r="5" spans="1:10" x14ac:dyDescent="0.25">
      <c r="A5" t="s">
        <v>445</v>
      </c>
      <c r="B5" s="3">
        <v>289</v>
      </c>
      <c r="C5" s="3">
        <v>428</v>
      </c>
      <c r="D5" s="3">
        <v>355</v>
      </c>
      <c r="E5" s="3">
        <v>5</v>
      </c>
      <c r="F5" s="3">
        <v>50</v>
      </c>
      <c r="G5" s="3">
        <v>153</v>
      </c>
      <c r="H5" s="3">
        <v>341</v>
      </c>
      <c r="I5" s="3">
        <v>163</v>
      </c>
      <c r="J5" s="67">
        <f>SUM(B5:I5)</f>
        <v>1784</v>
      </c>
    </row>
    <row r="6" spans="1:10" x14ac:dyDescent="0.25">
      <c r="A6" t="s">
        <v>446</v>
      </c>
      <c r="B6" s="3" t="s">
        <v>6</v>
      </c>
      <c r="C6" s="3" t="s">
        <v>6</v>
      </c>
      <c r="D6" s="3">
        <v>35</v>
      </c>
      <c r="E6" s="3">
        <v>76</v>
      </c>
      <c r="F6" s="3">
        <v>17</v>
      </c>
      <c r="G6" s="3" t="s">
        <v>6</v>
      </c>
      <c r="H6" s="3" t="s">
        <v>6</v>
      </c>
      <c r="I6" s="3" t="s">
        <v>6</v>
      </c>
      <c r="J6" s="67">
        <f>SUM(B6:I6)</f>
        <v>128</v>
      </c>
    </row>
    <row r="7" spans="1:10" x14ac:dyDescent="0.25">
      <c r="A7" t="s">
        <v>447</v>
      </c>
      <c r="B7" s="3" t="s">
        <v>6</v>
      </c>
      <c r="C7" s="3" t="s">
        <v>6</v>
      </c>
      <c r="D7" s="3">
        <v>5</v>
      </c>
      <c r="E7" s="3" t="s">
        <v>6</v>
      </c>
      <c r="F7" s="3">
        <v>13</v>
      </c>
      <c r="G7" s="3" t="s">
        <v>6</v>
      </c>
      <c r="H7" s="3" t="s">
        <v>6</v>
      </c>
      <c r="I7" s="3">
        <v>7</v>
      </c>
      <c r="J7" s="67">
        <f>SUM(B7:I7)</f>
        <v>25</v>
      </c>
    </row>
    <row r="8" spans="1:10" x14ac:dyDescent="0.25">
      <c r="A8" s="10" t="s">
        <v>448</v>
      </c>
      <c r="B8" s="3"/>
      <c r="C8" s="3"/>
      <c r="D8" s="3"/>
      <c r="E8" s="3"/>
      <c r="F8" s="3"/>
      <c r="G8" s="3"/>
      <c r="H8" s="3"/>
      <c r="I8" s="3"/>
      <c r="J8" s="67"/>
    </row>
    <row r="9" spans="1:10" x14ac:dyDescent="0.25">
      <c r="A9" t="s">
        <v>622</v>
      </c>
      <c r="B9" s="3">
        <v>265</v>
      </c>
      <c r="C9" s="3">
        <v>386</v>
      </c>
      <c r="D9" s="3">
        <v>145</v>
      </c>
      <c r="E9" s="3" t="s">
        <v>6</v>
      </c>
      <c r="F9" s="3" t="s">
        <v>6</v>
      </c>
      <c r="G9" s="3" t="s">
        <v>6</v>
      </c>
      <c r="H9" s="3">
        <v>169</v>
      </c>
      <c r="I9" s="3">
        <v>53</v>
      </c>
      <c r="J9" s="67">
        <f>SUM(B9:I9)</f>
        <v>1018</v>
      </c>
    </row>
    <row r="10" spans="1:10" x14ac:dyDescent="0.25">
      <c r="A10" t="s">
        <v>621</v>
      </c>
      <c r="B10" s="3">
        <v>24</v>
      </c>
      <c r="C10" s="3">
        <v>42</v>
      </c>
      <c r="D10" s="3">
        <v>250</v>
      </c>
      <c r="E10" s="3">
        <v>81</v>
      </c>
      <c r="F10" s="3">
        <v>80</v>
      </c>
      <c r="G10" s="3">
        <v>153</v>
      </c>
      <c r="H10" s="3">
        <v>172</v>
      </c>
      <c r="I10" s="3">
        <v>117</v>
      </c>
      <c r="J10" s="67">
        <f>SUM(B10:I10)</f>
        <v>919</v>
      </c>
    </row>
    <row r="11" spans="1:10" x14ac:dyDescent="0.25">
      <c r="A11" s="10" t="s">
        <v>449</v>
      </c>
      <c r="B11" s="3"/>
      <c r="C11" s="3"/>
      <c r="D11" s="3"/>
      <c r="E11" s="3"/>
      <c r="F11" s="3"/>
      <c r="G11" s="3"/>
      <c r="H11" s="3"/>
      <c r="I11" s="3"/>
      <c r="J11" s="67"/>
    </row>
    <row r="12" spans="1:10" x14ac:dyDescent="0.25">
      <c r="A12" t="s">
        <v>450</v>
      </c>
      <c r="B12" s="3">
        <v>46</v>
      </c>
      <c r="C12" s="3">
        <v>276</v>
      </c>
      <c r="D12" s="3">
        <v>253</v>
      </c>
      <c r="E12" s="3">
        <v>65</v>
      </c>
      <c r="F12" s="3">
        <v>30</v>
      </c>
      <c r="G12" s="3">
        <v>86</v>
      </c>
      <c r="H12" s="3">
        <v>189</v>
      </c>
      <c r="I12" s="3">
        <v>116</v>
      </c>
      <c r="J12" s="67">
        <f>SUM(B12:I12)</f>
        <v>1061</v>
      </c>
    </row>
    <row r="13" spans="1:10" x14ac:dyDescent="0.25">
      <c r="A13" t="s">
        <v>451</v>
      </c>
      <c r="B13" s="3">
        <v>237</v>
      </c>
      <c r="C13" s="3">
        <v>144</v>
      </c>
      <c r="D13" s="3">
        <v>136</v>
      </c>
      <c r="E13" s="3">
        <v>15</v>
      </c>
      <c r="F13" s="3">
        <v>49</v>
      </c>
      <c r="G13" s="3">
        <v>66</v>
      </c>
      <c r="H13" s="3">
        <v>150</v>
      </c>
      <c r="I13" s="3">
        <v>52</v>
      </c>
      <c r="J13" s="67">
        <f>SUM(B13:I13)</f>
        <v>849</v>
      </c>
    </row>
    <row r="14" spans="1:10" x14ac:dyDescent="0.25">
      <c r="A14" t="s">
        <v>452</v>
      </c>
      <c r="B14" s="3">
        <v>6</v>
      </c>
      <c r="C14" s="3">
        <v>8</v>
      </c>
      <c r="D14" s="3">
        <v>6</v>
      </c>
      <c r="E14" s="3">
        <v>1</v>
      </c>
      <c r="F14" s="3">
        <v>1</v>
      </c>
      <c r="G14" s="3">
        <v>1</v>
      </c>
      <c r="H14" s="3">
        <v>2</v>
      </c>
      <c r="I14" s="3">
        <v>2</v>
      </c>
      <c r="J14" s="67">
        <f>SUM(B14:I14)</f>
        <v>27</v>
      </c>
    </row>
    <row r="15" spans="1:10" x14ac:dyDescent="0.25">
      <c r="A15" s="10" t="s">
        <v>453</v>
      </c>
      <c r="B15" s="3"/>
      <c r="C15" s="3"/>
      <c r="D15" s="3"/>
      <c r="E15" s="3"/>
      <c r="F15" s="3"/>
      <c r="G15" s="3"/>
      <c r="H15" s="3"/>
      <c r="I15" s="3"/>
      <c r="J15" s="67"/>
    </row>
    <row r="16" spans="1:10" x14ac:dyDescent="0.25">
      <c r="A16" t="s">
        <v>454</v>
      </c>
      <c r="B16" s="3">
        <v>173</v>
      </c>
      <c r="C16" s="3">
        <v>289</v>
      </c>
      <c r="D16" s="3">
        <v>300</v>
      </c>
      <c r="E16" s="3">
        <v>60</v>
      </c>
      <c r="F16" s="3">
        <v>57</v>
      </c>
      <c r="G16" s="3">
        <v>90</v>
      </c>
      <c r="H16" s="3">
        <v>217</v>
      </c>
      <c r="I16" s="3">
        <v>143</v>
      </c>
      <c r="J16" s="67">
        <f>SUM(B16:I16)</f>
        <v>1329</v>
      </c>
    </row>
    <row r="17" spans="1:10" x14ac:dyDescent="0.25">
      <c r="A17" t="s">
        <v>455</v>
      </c>
      <c r="B17" s="3">
        <v>111</v>
      </c>
      <c r="C17" s="3">
        <v>137</v>
      </c>
      <c r="D17" s="3">
        <v>90</v>
      </c>
      <c r="E17" s="3">
        <v>21</v>
      </c>
      <c r="F17" s="3">
        <v>23</v>
      </c>
      <c r="G17" s="3">
        <v>62</v>
      </c>
      <c r="H17" s="3">
        <v>120</v>
      </c>
      <c r="I17" s="3">
        <v>27</v>
      </c>
      <c r="J17" s="67">
        <f>SUM(B17:I17)</f>
        <v>591</v>
      </c>
    </row>
    <row r="18" spans="1:10" x14ac:dyDescent="0.25">
      <c r="A18" t="s">
        <v>456</v>
      </c>
      <c r="B18" s="3">
        <v>5</v>
      </c>
      <c r="C18" s="3">
        <v>2</v>
      </c>
      <c r="D18" s="3">
        <v>5</v>
      </c>
      <c r="E18" s="3" t="s">
        <v>6</v>
      </c>
      <c r="F18" s="3" t="s">
        <v>6</v>
      </c>
      <c r="G18" s="3">
        <v>1</v>
      </c>
      <c r="H18" s="3">
        <v>4</v>
      </c>
      <c r="I18" s="3" t="s">
        <v>6</v>
      </c>
      <c r="J18" s="67">
        <f>SUM(B18:I18)</f>
        <v>17</v>
      </c>
    </row>
    <row r="19" spans="1:10" x14ac:dyDescent="0.25">
      <c r="A19" s="10" t="s">
        <v>422</v>
      </c>
      <c r="B19" s="3"/>
      <c r="C19" s="3"/>
      <c r="D19" s="3"/>
      <c r="E19" s="3"/>
      <c r="F19" s="3"/>
      <c r="G19" s="3"/>
      <c r="H19" s="3"/>
      <c r="I19" s="3"/>
      <c r="J19" s="67"/>
    </row>
    <row r="20" spans="1:10" x14ac:dyDescent="0.25">
      <c r="A20" s="10" t="s">
        <v>444</v>
      </c>
      <c r="B20" s="3"/>
      <c r="C20" s="3"/>
      <c r="D20" s="3"/>
      <c r="E20" s="3"/>
      <c r="F20" s="3"/>
      <c r="G20" s="3"/>
      <c r="H20" s="3"/>
      <c r="I20" s="3"/>
      <c r="J20" s="67"/>
    </row>
    <row r="21" spans="1:10" x14ac:dyDescent="0.25">
      <c r="A21" t="s">
        <v>445</v>
      </c>
      <c r="B21" s="8">
        <f>100*B5/B$3</f>
        <v>100</v>
      </c>
      <c r="C21" s="8">
        <f t="shared" ref="C21:J21" si="0">100*C5/C$3</f>
        <v>100</v>
      </c>
      <c r="D21" s="8">
        <f t="shared" si="0"/>
        <v>89.87341772151899</v>
      </c>
      <c r="E21" s="8">
        <f t="shared" si="0"/>
        <v>6.1728395061728394</v>
      </c>
      <c r="F21" s="8">
        <f t="shared" si="0"/>
        <v>62.5</v>
      </c>
      <c r="G21" s="8">
        <f t="shared" si="0"/>
        <v>100</v>
      </c>
      <c r="H21" s="8">
        <f t="shared" si="0"/>
        <v>100</v>
      </c>
      <c r="I21" s="8">
        <f t="shared" si="0"/>
        <v>95.882352941176464</v>
      </c>
      <c r="J21" s="95">
        <f t="shared" si="0"/>
        <v>92.101187403200825</v>
      </c>
    </row>
    <row r="22" spans="1:10" x14ac:dyDescent="0.25">
      <c r="A22" t="s">
        <v>446</v>
      </c>
      <c r="B22" s="8" t="s">
        <v>6</v>
      </c>
      <c r="C22" s="8" t="s">
        <v>6</v>
      </c>
      <c r="D22" s="8">
        <f t="shared" ref="D22:J22" si="1">100*D6/D$3</f>
        <v>8.8607594936708853</v>
      </c>
      <c r="E22" s="8">
        <f t="shared" si="1"/>
        <v>93.827160493827165</v>
      </c>
      <c r="F22" s="8">
        <f t="shared" si="1"/>
        <v>21.25</v>
      </c>
      <c r="G22" s="8" t="s">
        <v>6</v>
      </c>
      <c r="H22" s="8" t="s">
        <v>6</v>
      </c>
      <c r="I22" s="8" t="s">
        <v>6</v>
      </c>
      <c r="J22" s="95">
        <f t="shared" si="1"/>
        <v>6.6081569437274137</v>
      </c>
    </row>
    <row r="23" spans="1:10" x14ac:dyDescent="0.25">
      <c r="A23" t="s">
        <v>447</v>
      </c>
      <c r="B23" s="8" t="s">
        <v>6</v>
      </c>
      <c r="C23" s="8" t="s">
        <v>6</v>
      </c>
      <c r="D23" s="8">
        <f t="shared" ref="D23:J23" si="2">100*D7/D$3</f>
        <v>1.2658227848101267</v>
      </c>
      <c r="E23" s="8" t="s">
        <v>6</v>
      </c>
      <c r="F23" s="8">
        <f t="shared" si="2"/>
        <v>16.25</v>
      </c>
      <c r="G23" s="8" t="s">
        <v>6</v>
      </c>
      <c r="H23" s="8" t="s">
        <v>6</v>
      </c>
      <c r="I23" s="8">
        <f t="shared" si="2"/>
        <v>4.117647058823529</v>
      </c>
      <c r="J23" s="95">
        <f t="shared" si="2"/>
        <v>1.2906556530717606</v>
      </c>
    </row>
    <row r="24" spans="1:10" x14ac:dyDescent="0.25">
      <c r="A24" s="10" t="s">
        <v>448</v>
      </c>
      <c r="B24" s="8"/>
      <c r="C24" s="8"/>
      <c r="D24" s="8"/>
      <c r="E24" s="8"/>
      <c r="F24" s="8"/>
      <c r="G24" s="8"/>
      <c r="H24" s="8"/>
      <c r="I24" s="8"/>
      <c r="J24" s="95"/>
    </row>
    <row r="25" spans="1:10" x14ac:dyDescent="0.25">
      <c r="A25" t="s">
        <v>622</v>
      </c>
      <c r="B25" s="8">
        <f t="shared" ref="B25:J25" si="3">100*B9/B$3</f>
        <v>91.6955017301038</v>
      </c>
      <c r="C25" s="8">
        <f t="shared" si="3"/>
        <v>90.186915887850461</v>
      </c>
      <c r="D25" s="8">
        <f t="shared" si="3"/>
        <v>36.708860759493668</v>
      </c>
      <c r="E25" s="8" t="s">
        <v>6</v>
      </c>
      <c r="F25" s="8" t="s">
        <v>6</v>
      </c>
      <c r="G25" s="8" t="s">
        <v>6</v>
      </c>
      <c r="H25" s="8">
        <f t="shared" si="3"/>
        <v>49.560117302052788</v>
      </c>
      <c r="I25" s="8">
        <f t="shared" si="3"/>
        <v>31.176470588235293</v>
      </c>
      <c r="J25" s="95">
        <f t="shared" si="3"/>
        <v>52.555498193082087</v>
      </c>
    </row>
    <row r="26" spans="1:10" x14ac:dyDescent="0.25">
      <c r="A26" t="s">
        <v>621</v>
      </c>
      <c r="B26" s="8">
        <f t="shared" ref="B26:J26" si="4">100*B10/B$3</f>
        <v>8.3044982698961931</v>
      </c>
      <c r="C26" s="8">
        <f t="shared" si="4"/>
        <v>9.8130841121495322</v>
      </c>
      <c r="D26" s="8">
        <f t="shared" si="4"/>
        <v>63.291139240506332</v>
      </c>
      <c r="E26" s="8">
        <f t="shared" si="4"/>
        <v>100</v>
      </c>
      <c r="F26" s="8">
        <f t="shared" si="4"/>
        <v>100</v>
      </c>
      <c r="G26" s="8">
        <f t="shared" si="4"/>
        <v>100</v>
      </c>
      <c r="H26" s="8">
        <f t="shared" si="4"/>
        <v>50.439882697947212</v>
      </c>
      <c r="I26" s="8">
        <f t="shared" si="4"/>
        <v>68.82352941176471</v>
      </c>
      <c r="J26" s="95">
        <f t="shared" si="4"/>
        <v>47.444501806917913</v>
      </c>
    </row>
    <row r="27" spans="1:10" x14ac:dyDescent="0.25">
      <c r="A27" s="10" t="s">
        <v>449</v>
      </c>
      <c r="B27" s="8"/>
      <c r="C27" s="8"/>
      <c r="D27" s="8"/>
      <c r="E27" s="8"/>
      <c r="F27" s="8"/>
      <c r="G27" s="8"/>
      <c r="H27" s="8"/>
      <c r="I27" s="8"/>
      <c r="J27" s="95"/>
    </row>
    <row r="28" spans="1:10" x14ac:dyDescent="0.25">
      <c r="A28" t="s">
        <v>450</v>
      </c>
      <c r="B28" s="8">
        <f t="shared" ref="B28:J28" si="5">100*B12/B$3</f>
        <v>15.916955017301039</v>
      </c>
      <c r="C28" s="8">
        <f t="shared" si="5"/>
        <v>64.485981308411212</v>
      </c>
      <c r="D28" s="8">
        <f t="shared" si="5"/>
        <v>64.050632911392398</v>
      </c>
      <c r="E28" s="8">
        <f t="shared" si="5"/>
        <v>80.246913580246911</v>
      </c>
      <c r="F28" s="8">
        <f t="shared" si="5"/>
        <v>37.5</v>
      </c>
      <c r="G28" s="8">
        <f t="shared" si="5"/>
        <v>56.209150326797385</v>
      </c>
      <c r="H28" s="8">
        <f t="shared" si="5"/>
        <v>55.425219941348971</v>
      </c>
      <c r="I28" s="8">
        <f t="shared" si="5"/>
        <v>68.235294117647058</v>
      </c>
      <c r="J28" s="95">
        <f t="shared" si="5"/>
        <v>54.775425916365514</v>
      </c>
    </row>
    <row r="29" spans="1:10" x14ac:dyDescent="0.25">
      <c r="A29" t="s">
        <v>451</v>
      </c>
      <c r="B29" s="8">
        <f t="shared" ref="B29:J29" si="6">100*B13/B$3</f>
        <v>82.006920415224911</v>
      </c>
      <c r="C29" s="8">
        <f t="shared" si="6"/>
        <v>33.644859813084111</v>
      </c>
      <c r="D29" s="8">
        <f t="shared" si="6"/>
        <v>34.430379746835442</v>
      </c>
      <c r="E29" s="8">
        <f t="shared" si="6"/>
        <v>18.518518518518519</v>
      </c>
      <c r="F29" s="8">
        <f t="shared" si="6"/>
        <v>61.25</v>
      </c>
      <c r="G29" s="8">
        <f t="shared" si="6"/>
        <v>43.137254901960787</v>
      </c>
      <c r="H29" s="8">
        <f t="shared" si="6"/>
        <v>43.988269794721404</v>
      </c>
      <c r="I29" s="8">
        <f t="shared" si="6"/>
        <v>30.588235294117649</v>
      </c>
      <c r="J29" s="95">
        <f t="shared" si="6"/>
        <v>43.830665978316986</v>
      </c>
    </row>
    <row r="30" spans="1:10" x14ac:dyDescent="0.25">
      <c r="A30" t="s">
        <v>452</v>
      </c>
      <c r="B30" s="8">
        <f t="shared" ref="B30:J30" si="7">100*B14/B$3</f>
        <v>2.0761245674740483</v>
      </c>
      <c r="C30" s="8">
        <f t="shared" si="7"/>
        <v>1.8691588785046729</v>
      </c>
      <c r="D30" s="8">
        <f t="shared" si="7"/>
        <v>1.518987341772152</v>
      </c>
      <c r="E30" s="8">
        <f t="shared" si="7"/>
        <v>1.2345679012345678</v>
      </c>
      <c r="F30" s="8">
        <f t="shared" si="7"/>
        <v>1.25</v>
      </c>
      <c r="G30" s="8">
        <f t="shared" si="7"/>
        <v>0.65359477124183007</v>
      </c>
      <c r="H30" s="8">
        <f t="shared" si="7"/>
        <v>0.5865102639296188</v>
      </c>
      <c r="I30" s="8">
        <f t="shared" si="7"/>
        <v>1.1764705882352942</v>
      </c>
      <c r="J30" s="95">
        <f t="shared" si="7"/>
        <v>1.3939081053175013</v>
      </c>
    </row>
    <row r="31" spans="1:10" x14ac:dyDescent="0.25">
      <c r="A31" s="10" t="s">
        <v>453</v>
      </c>
      <c r="B31" s="8"/>
      <c r="C31" s="8"/>
      <c r="D31" s="8"/>
      <c r="E31" s="8"/>
      <c r="F31" s="8"/>
      <c r="G31" s="8"/>
      <c r="H31" s="8"/>
      <c r="I31" s="8"/>
      <c r="J31" s="95"/>
    </row>
    <row r="32" spans="1:10" x14ac:dyDescent="0.25">
      <c r="A32" t="s">
        <v>454</v>
      </c>
      <c r="B32" s="8">
        <f t="shared" ref="B32:J32" si="8">100*B16/B$3</f>
        <v>59.86159169550173</v>
      </c>
      <c r="C32" s="8">
        <f t="shared" si="8"/>
        <v>67.523364485981304</v>
      </c>
      <c r="D32" s="8">
        <f t="shared" si="8"/>
        <v>75.949367088607602</v>
      </c>
      <c r="E32" s="8">
        <f t="shared" si="8"/>
        <v>74.074074074074076</v>
      </c>
      <c r="F32" s="8">
        <f t="shared" si="8"/>
        <v>71.25</v>
      </c>
      <c r="G32" s="8">
        <f t="shared" si="8"/>
        <v>58.823529411764703</v>
      </c>
      <c r="H32" s="8">
        <f t="shared" si="8"/>
        <v>63.636363636363633</v>
      </c>
      <c r="I32" s="8">
        <f t="shared" si="8"/>
        <v>84.117647058823536</v>
      </c>
      <c r="J32" s="95">
        <f t="shared" si="8"/>
        <v>68.611254517294782</v>
      </c>
    </row>
    <row r="33" spans="1:10" x14ac:dyDescent="0.25">
      <c r="A33" t="s">
        <v>455</v>
      </c>
      <c r="B33" s="8">
        <f t="shared" ref="B33:J33" si="9">100*B17/B$3</f>
        <v>38.408304498269899</v>
      </c>
      <c r="C33" s="8">
        <f t="shared" si="9"/>
        <v>32.009345794392523</v>
      </c>
      <c r="D33" s="8">
        <f t="shared" si="9"/>
        <v>22.784810126582279</v>
      </c>
      <c r="E33" s="8">
        <f t="shared" si="9"/>
        <v>25.925925925925927</v>
      </c>
      <c r="F33" s="8">
        <f t="shared" si="9"/>
        <v>28.75</v>
      </c>
      <c r="G33" s="8">
        <f t="shared" si="9"/>
        <v>40.522875816993462</v>
      </c>
      <c r="H33" s="8">
        <f t="shared" si="9"/>
        <v>35.190615835777123</v>
      </c>
      <c r="I33" s="8">
        <f t="shared" si="9"/>
        <v>15.882352941176471</v>
      </c>
      <c r="J33" s="95">
        <f t="shared" si="9"/>
        <v>30.511099638616418</v>
      </c>
    </row>
    <row r="34" spans="1:10" x14ac:dyDescent="0.25">
      <c r="A34" s="13" t="s">
        <v>456</v>
      </c>
      <c r="B34" s="88">
        <f t="shared" ref="B34:J34" si="10">100*B18/B$3</f>
        <v>1.7301038062283738</v>
      </c>
      <c r="C34" s="88">
        <f t="shared" si="10"/>
        <v>0.46728971962616822</v>
      </c>
      <c r="D34" s="88">
        <f t="shared" si="10"/>
        <v>1.2658227848101267</v>
      </c>
      <c r="E34" s="88" t="s">
        <v>6</v>
      </c>
      <c r="F34" s="88" t="s">
        <v>6</v>
      </c>
      <c r="G34" s="88">
        <f t="shared" si="10"/>
        <v>0.65359477124183007</v>
      </c>
      <c r="H34" s="88">
        <f t="shared" si="10"/>
        <v>1.1730205278592376</v>
      </c>
      <c r="I34" s="88" t="s">
        <v>6</v>
      </c>
      <c r="J34" s="96">
        <f t="shared" si="10"/>
        <v>0.87764584408879709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3"/>
  <sheetViews>
    <sheetView workbookViewId="0">
      <selection activeCell="A30" sqref="A30"/>
    </sheetView>
  </sheetViews>
  <sheetFormatPr defaultRowHeight="15" x14ac:dyDescent="0.25"/>
  <cols>
    <col min="1" max="1" width="43" customWidth="1"/>
    <col min="2" max="5" width="11.42578125" customWidth="1"/>
  </cols>
  <sheetData>
    <row r="1" spans="1:5" x14ac:dyDescent="0.25">
      <c r="A1" s="10" t="s">
        <v>716</v>
      </c>
    </row>
    <row r="2" spans="1:5" x14ac:dyDescent="0.25">
      <c r="A2" s="26"/>
      <c r="B2" s="158">
        <v>2016</v>
      </c>
      <c r="C2" s="158"/>
      <c r="D2" s="158">
        <v>2021</v>
      </c>
      <c r="E2" s="158"/>
    </row>
    <row r="3" spans="1:5" x14ac:dyDescent="0.25">
      <c r="A3" s="13"/>
      <c r="B3" s="65" t="s">
        <v>12</v>
      </c>
      <c r="C3" s="65" t="s">
        <v>13</v>
      </c>
      <c r="D3" s="65" t="s">
        <v>12</v>
      </c>
      <c r="E3" s="65" t="s">
        <v>13</v>
      </c>
    </row>
    <row r="4" spans="1:5" x14ac:dyDescent="0.25">
      <c r="A4" t="s">
        <v>23</v>
      </c>
      <c r="B4" s="1">
        <v>3632</v>
      </c>
      <c r="C4" s="5">
        <v>83.513451368130603</v>
      </c>
      <c r="D4" s="1">
        <v>3592</v>
      </c>
      <c r="E4" s="5">
        <v>82.084095063985373</v>
      </c>
    </row>
    <row r="5" spans="1:5" x14ac:dyDescent="0.25">
      <c r="A5" t="s">
        <v>24</v>
      </c>
      <c r="B5">
        <v>342</v>
      </c>
      <c r="C5" s="5">
        <v>7.8638767532766156</v>
      </c>
      <c r="D5">
        <v>332</v>
      </c>
      <c r="E5" s="5">
        <v>7.5868372943327236</v>
      </c>
    </row>
    <row r="6" spans="1:5" x14ac:dyDescent="0.25">
      <c r="A6" t="s">
        <v>25</v>
      </c>
      <c r="B6">
        <v>147</v>
      </c>
      <c r="C6" s="5">
        <v>3.3800873764083699</v>
      </c>
      <c r="D6">
        <v>156</v>
      </c>
      <c r="E6" s="5">
        <v>3.5648994515539307</v>
      </c>
    </row>
    <row r="7" spans="1:5" x14ac:dyDescent="0.25">
      <c r="A7" t="s">
        <v>26</v>
      </c>
      <c r="B7">
        <v>111</v>
      </c>
      <c r="C7" s="5">
        <v>2.552310876063463</v>
      </c>
      <c r="D7">
        <v>124</v>
      </c>
      <c r="E7" s="5">
        <v>2.83363802559415</v>
      </c>
    </row>
    <row r="8" spans="1:5" x14ac:dyDescent="0.25">
      <c r="A8" t="s">
        <v>27</v>
      </c>
      <c r="B8">
        <v>12</v>
      </c>
      <c r="C8" s="5">
        <v>0.27592550011496897</v>
      </c>
      <c r="D8">
        <v>12</v>
      </c>
      <c r="E8" s="5">
        <v>0.27422303473491771</v>
      </c>
    </row>
    <row r="9" spans="1:5" x14ac:dyDescent="0.25">
      <c r="A9" t="s">
        <v>28</v>
      </c>
      <c r="B9">
        <v>17</v>
      </c>
      <c r="C9" s="5">
        <v>0.39089445849620602</v>
      </c>
      <c r="D9">
        <v>61</v>
      </c>
      <c r="E9" s="5">
        <v>1.3939670932358319</v>
      </c>
    </row>
    <row r="10" spans="1:5" x14ac:dyDescent="0.25">
      <c r="A10" t="s">
        <v>29</v>
      </c>
      <c r="B10">
        <v>47</v>
      </c>
      <c r="C10" s="5">
        <v>1.0807082087836284</v>
      </c>
      <c r="D10">
        <v>37</v>
      </c>
      <c r="E10" s="5">
        <v>0.84552102376599636</v>
      </c>
    </row>
    <row r="11" spans="1:5" x14ac:dyDescent="0.25">
      <c r="A11" t="s">
        <v>30</v>
      </c>
      <c r="B11">
        <v>35</v>
      </c>
      <c r="C11" s="5">
        <v>0.80478270866865942</v>
      </c>
      <c r="D11">
        <v>59</v>
      </c>
      <c r="E11" s="5">
        <v>1.3482632541133455</v>
      </c>
    </row>
    <row r="12" spans="1:5" x14ac:dyDescent="0.25">
      <c r="A12" t="s">
        <v>31</v>
      </c>
      <c r="B12">
        <v>6</v>
      </c>
      <c r="C12" s="5">
        <v>0.13796275005748448</v>
      </c>
      <c r="D12">
        <v>3</v>
      </c>
      <c r="E12" s="5">
        <v>6.8555758683729429E-2</v>
      </c>
    </row>
    <row r="13" spans="1:5" x14ac:dyDescent="0.25">
      <c r="A13" s="17" t="s">
        <v>2</v>
      </c>
      <c r="B13" s="18">
        <v>4349</v>
      </c>
      <c r="C13" s="22">
        <v>100</v>
      </c>
      <c r="D13" s="18">
        <v>4376</v>
      </c>
      <c r="E13" s="22">
        <v>100</v>
      </c>
    </row>
  </sheetData>
  <mergeCells count="2">
    <mergeCell ref="B2:C2"/>
    <mergeCell ref="D2:E2"/>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4"/>
  <sheetViews>
    <sheetView workbookViewId="0">
      <selection activeCell="A19" sqref="A19:XFD19"/>
    </sheetView>
  </sheetViews>
  <sheetFormatPr defaultRowHeight="15" x14ac:dyDescent="0.25"/>
  <cols>
    <col min="1" max="1" width="27.42578125" customWidth="1"/>
    <col min="2" max="10" width="12" customWidth="1"/>
  </cols>
  <sheetData>
    <row r="1" spans="1:10" x14ac:dyDescent="0.25">
      <c r="A1" s="10" t="s">
        <v>614</v>
      </c>
    </row>
    <row r="2" spans="1:10" ht="30" x14ac:dyDescent="0.25">
      <c r="A2" s="59"/>
      <c r="B2" s="85" t="s">
        <v>14</v>
      </c>
      <c r="C2" s="85" t="s">
        <v>15</v>
      </c>
      <c r="D2" s="85" t="s">
        <v>22</v>
      </c>
      <c r="E2" s="85" t="s">
        <v>17</v>
      </c>
      <c r="F2" s="85" t="s">
        <v>18</v>
      </c>
      <c r="G2" s="85" t="s">
        <v>19</v>
      </c>
      <c r="H2" s="85" t="s">
        <v>20</v>
      </c>
      <c r="I2" s="85" t="s">
        <v>21</v>
      </c>
      <c r="J2" s="85" t="s">
        <v>2</v>
      </c>
    </row>
    <row r="3" spans="1:10" x14ac:dyDescent="0.25">
      <c r="A3" s="10" t="s">
        <v>411</v>
      </c>
      <c r="B3" s="63">
        <v>289</v>
      </c>
      <c r="C3" s="63">
        <v>428</v>
      </c>
      <c r="D3" s="63">
        <v>395</v>
      </c>
      <c r="E3" s="63">
        <v>81</v>
      </c>
      <c r="F3" s="63">
        <v>80</v>
      </c>
      <c r="G3" s="63">
        <v>153</v>
      </c>
      <c r="H3" s="63">
        <v>341</v>
      </c>
      <c r="I3" s="63">
        <v>170</v>
      </c>
      <c r="J3" s="67">
        <v>1937</v>
      </c>
    </row>
    <row r="4" spans="1:10" x14ac:dyDescent="0.25">
      <c r="A4" t="s">
        <v>457</v>
      </c>
      <c r="B4" s="3">
        <v>125</v>
      </c>
      <c r="C4" s="3">
        <v>238</v>
      </c>
      <c r="D4" s="3">
        <v>197</v>
      </c>
      <c r="E4" s="3">
        <v>16</v>
      </c>
      <c r="F4" s="3">
        <v>30</v>
      </c>
      <c r="G4" s="3">
        <v>49</v>
      </c>
      <c r="H4" s="3">
        <v>108</v>
      </c>
      <c r="I4" s="3">
        <v>110</v>
      </c>
      <c r="J4" s="3">
        <v>873</v>
      </c>
    </row>
    <row r="5" spans="1:10" x14ac:dyDescent="0.25">
      <c r="A5" t="s">
        <v>458</v>
      </c>
      <c r="B5" s="3">
        <v>155</v>
      </c>
      <c r="C5" s="3">
        <v>185</v>
      </c>
      <c r="D5" s="3">
        <v>189</v>
      </c>
      <c r="E5" s="3">
        <v>64</v>
      </c>
      <c r="F5" s="3">
        <v>48</v>
      </c>
      <c r="G5" s="3">
        <v>102</v>
      </c>
      <c r="H5" s="3">
        <v>218</v>
      </c>
      <c r="I5" s="3">
        <v>59</v>
      </c>
      <c r="J5" s="6">
        <v>1020</v>
      </c>
    </row>
    <row r="6" spans="1:10" x14ac:dyDescent="0.25">
      <c r="A6" t="s">
        <v>459</v>
      </c>
      <c r="B6" s="3">
        <v>9</v>
      </c>
      <c r="C6" s="3">
        <v>5</v>
      </c>
      <c r="D6" s="3">
        <v>9</v>
      </c>
      <c r="E6" s="3">
        <v>1</v>
      </c>
      <c r="F6" s="3">
        <v>2</v>
      </c>
      <c r="G6" s="3">
        <v>2</v>
      </c>
      <c r="H6" s="3">
        <v>15</v>
      </c>
      <c r="I6" s="3">
        <v>1</v>
      </c>
      <c r="J6" s="3">
        <v>44</v>
      </c>
    </row>
    <row r="7" spans="1:10" x14ac:dyDescent="0.25">
      <c r="A7" t="s">
        <v>460</v>
      </c>
      <c r="B7" s="3">
        <v>289</v>
      </c>
      <c r="C7" s="3">
        <v>427</v>
      </c>
      <c r="D7" s="3">
        <v>395</v>
      </c>
      <c r="E7" s="3">
        <v>81</v>
      </c>
      <c r="F7" s="3">
        <v>79</v>
      </c>
      <c r="G7" s="3">
        <v>153</v>
      </c>
      <c r="H7" s="3">
        <v>341</v>
      </c>
      <c r="I7" s="3">
        <v>170</v>
      </c>
      <c r="J7" s="6">
        <v>1935</v>
      </c>
    </row>
    <row r="8" spans="1:10" x14ac:dyDescent="0.25">
      <c r="A8" t="s">
        <v>688</v>
      </c>
      <c r="B8" s="3"/>
      <c r="C8" s="3"/>
      <c r="D8" s="3"/>
      <c r="E8" s="3"/>
      <c r="F8" s="3"/>
      <c r="G8" s="3"/>
      <c r="H8" s="3"/>
      <c r="I8" s="3"/>
      <c r="J8" s="3"/>
    </row>
    <row r="9" spans="1:10" x14ac:dyDescent="0.25">
      <c r="A9" t="s">
        <v>461</v>
      </c>
      <c r="B9" s="3">
        <v>251</v>
      </c>
      <c r="C9" s="3">
        <v>365</v>
      </c>
      <c r="D9" s="3">
        <v>290</v>
      </c>
      <c r="E9" s="3">
        <v>44</v>
      </c>
      <c r="F9" s="3">
        <v>44</v>
      </c>
      <c r="G9" s="3">
        <v>75</v>
      </c>
      <c r="H9" s="3">
        <v>205</v>
      </c>
      <c r="I9" s="3">
        <v>143</v>
      </c>
      <c r="J9" s="6">
        <v>1417</v>
      </c>
    </row>
    <row r="10" spans="1:10" x14ac:dyDescent="0.25">
      <c r="A10" t="s">
        <v>462</v>
      </c>
      <c r="B10" s="3">
        <v>31</v>
      </c>
      <c r="C10" s="3">
        <v>38</v>
      </c>
      <c r="D10" s="3">
        <v>43</v>
      </c>
      <c r="E10" s="3">
        <v>8</v>
      </c>
      <c r="F10" s="3">
        <v>9</v>
      </c>
      <c r="G10" s="3">
        <v>19</v>
      </c>
      <c r="H10" s="3">
        <v>43</v>
      </c>
      <c r="I10" s="3">
        <v>16</v>
      </c>
      <c r="J10" s="3">
        <v>207</v>
      </c>
    </row>
    <row r="11" spans="1:10" x14ac:dyDescent="0.25">
      <c r="A11" t="s">
        <v>463</v>
      </c>
      <c r="B11" s="3">
        <v>5</v>
      </c>
      <c r="C11" s="3">
        <v>21</v>
      </c>
      <c r="D11" s="3">
        <v>59</v>
      </c>
      <c r="E11" s="3">
        <v>27</v>
      </c>
      <c r="F11" s="3">
        <v>27</v>
      </c>
      <c r="G11" s="3">
        <v>57</v>
      </c>
      <c r="H11" s="3">
        <v>90</v>
      </c>
      <c r="I11" s="3">
        <v>10</v>
      </c>
      <c r="J11" s="3">
        <v>296</v>
      </c>
    </row>
    <row r="12" spans="1:10" x14ac:dyDescent="0.25">
      <c r="A12" t="s">
        <v>464</v>
      </c>
      <c r="B12" s="3">
        <v>2</v>
      </c>
      <c r="C12" s="3">
        <v>4</v>
      </c>
      <c r="D12" s="3">
        <v>3</v>
      </c>
      <c r="E12" s="3">
        <v>2</v>
      </c>
      <c r="F12" s="3" t="s">
        <v>6</v>
      </c>
      <c r="G12" s="3">
        <v>2</v>
      </c>
      <c r="H12" s="3">
        <v>3</v>
      </c>
      <c r="I12" s="3">
        <v>1</v>
      </c>
      <c r="J12" s="3">
        <v>17</v>
      </c>
    </row>
    <row r="13" spans="1:10" x14ac:dyDescent="0.25">
      <c r="A13" t="s">
        <v>687</v>
      </c>
      <c r="B13" s="3"/>
      <c r="C13" s="3"/>
      <c r="D13" s="3"/>
      <c r="E13" s="3"/>
      <c r="F13" s="3"/>
      <c r="G13" s="3"/>
      <c r="H13" s="3"/>
      <c r="I13" s="3"/>
      <c r="J13" s="3"/>
    </row>
    <row r="14" spans="1:10" x14ac:dyDescent="0.25">
      <c r="A14" t="s">
        <v>461</v>
      </c>
      <c r="B14" s="3">
        <v>34</v>
      </c>
      <c r="C14" s="3">
        <v>38</v>
      </c>
      <c r="D14" s="3">
        <v>60</v>
      </c>
      <c r="E14" s="3">
        <v>17</v>
      </c>
      <c r="F14" s="3">
        <v>14</v>
      </c>
      <c r="G14" s="3">
        <v>42</v>
      </c>
      <c r="H14" s="3">
        <v>59</v>
      </c>
      <c r="I14" s="3">
        <v>17</v>
      </c>
      <c r="J14" s="3">
        <v>281</v>
      </c>
    </row>
    <row r="15" spans="1:10" x14ac:dyDescent="0.25">
      <c r="A15" t="s">
        <v>462</v>
      </c>
      <c r="B15" s="3">
        <v>31</v>
      </c>
      <c r="C15" s="3">
        <v>42</v>
      </c>
      <c r="D15" s="3">
        <v>57</v>
      </c>
      <c r="E15" s="3">
        <v>20</v>
      </c>
      <c r="F15" s="3">
        <v>16</v>
      </c>
      <c r="G15" s="3">
        <v>32</v>
      </c>
      <c r="H15" s="3">
        <v>51</v>
      </c>
      <c r="I15" s="3">
        <v>19</v>
      </c>
      <c r="J15" s="3">
        <v>268</v>
      </c>
    </row>
    <row r="16" spans="1:10" x14ac:dyDescent="0.25">
      <c r="A16" t="s">
        <v>463</v>
      </c>
      <c r="B16" s="3">
        <v>13</v>
      </c>
      <c r="C16" s="3">
        <v>19</v>
      </c>
      <c r="D16" s="3">
        <v>49</v>
      </c>
      <c r="E16" s="3">
        <v>17</v>
      </c>
      <c r="F16" s="3">
        <v>15</v>
      </c>
      <c r="G16" s="3">
        <v>27</v>
      </c>
      <c r="H16" s="3">
        <v>50</v>
      </c>
      <c r="I16" s="3">
        <v>22</v>
      </c>
      <c r="J16" s="3">
        <v>212</v>
      </c>
    </row>
    <row r="17" spans="1:10" x14ac:dyDescent="0.25">
      <c r="A17" t="s">
        <v>464</v>
      </c>
      <c r="B17" s="3">
        <v>3</v>
      </c>
      <c r="C17" s="3">
        <v>3</v>
      </c>
      <c r="D17" s="3">
        <v>6</v>
      </c>
      <c r="E17" s="3" t="s">
        <v>6</v>
      </c>
      <c r="F17" s="3" t="s">
        <v>6</v>
      </c>
      <c r="G17" s="3">
        <v>1</v>
      </c>
      <c r="H17" s="3">
        <v>2</v>
      </c>
      <c r="I17" s="3">
        <v>1</v>
      </c>
      <c r="J17" s="3">
        <v>16</v>
      </c>
    </row>
    <row r="18" spans="1:10" x14ac:dyDescent="0.25">
      <c r="A18" t="s">
        <v>465</v>
      </c>
      <c r="B18" s="3">
        <v>208</v>
      </c>
      <c r="C18" s="3">
        <v>326</v>
      </c>
      <c r="D18" s="3">
        <v>223</v>
      </c>
      <c r="E18" s="3">
        <v>27</v>
      </c>
      <c r="F18" s="3">
        <v>35</v>
      </c>
      <c r="G18" s="3">
        <v>51</v>
      </c>
      <c r="H18" s="3">
        <v>179</v>
      </c>
      <c r="I18" s="3">
        <v>111</v>
      </c>
      <c r="J18" s="6">
        <v>1160</v>
      </c>
    </row>
    <row r="19" spans="1:10" x14ac:dyDescent="0.25">
      <c r="A19" s="10" t="s">
        <v>422</v>
      </c>
      <c r="B19" s="3"/>
      <c r="C19" s="3"/>
      <c r="D19" s="3"/>
      <c r="E19" s="3"/>
      <c r="F19" s="3"/>
      <c r="G19" s="3"/>
      <c r="H19" s="3"/>
      <c r="I19" s="3"/>
      <c r="J19" s="3"/>
    </row>
    <row r="20" spans="1:10" x14ac:dyDescent="0.25">
      <c r="A20" t="s">
        <v>457</v>
      </c>
      <c r="B20" s="8">
        <f t="shared" ref="B20:J20" si="0">100*B4/B$3</f>
        <v>43.252595155709344</v>
      </c>
      <c r="C20" s="8">
        <f t="shared" si="0"/>
        <v>55.607476635514018</v>
      </c>
      <c r="D20" s="8">
        <f t="shared" si="0"/>
        <v>49.87341772151899</v>
      </c>
      <c r="E20" s="8">
        <f t="shared" si="0"/>
        <v>19.753086419753085</v>
      </c>
      <c r="F20" s="8">
        <f t="shared" si="0"/>
        <v>37.5</v>
      </c>
      <c r="G20" s="8">
        <f t="shared" si="0"/>
        <v>32.026143790849673</v>
      </c>
      <c r="H20" s="8">
        <f t="shared" si="0"/>
        <v>31.671554252199414</v>
      </c>
      <c r="I20" s="8">
        <f t="shared" si="0"/>
        <v>64.705882352941174</v>
      </c>
      <c r="J20" s="8">
        <f t="shared" si="0"/>
        <v>45.069695405265875</v>
      </c>
    </row>
    <row r="21" spans="1:10" x14ac:dyDescent="0.25">
      <c r="A21" t="s">
        <v>458</v>
      </c>
      <c r="B21" s="8">
        <f t="shared" ref="B21:J21" si="1">100*B5/B$3</f>
        <v>53.633217993079583</v>
      </c>
      <c r="C21" s="8">
        <f t="shared" si="1"/>
        <v>43.22429906542056</v>
      </c>
      <c r="D21" s="8">
        <f t="shared" si="1"/>
        <v>47.848101265822784</v>
      </c>
      <c r="E21" s="8">
        <f t="shared" si="1"/>
        <v>79.012345679012341</v>
      </c>
      <c r="F21" s="8">
        <f t="shared" si="1"/>
        <v>60</v>
      </c>
      <c r="G21" s="8">
        <f t="shared" si="1"/>
        <v>66.666666666666671</v>
      </c>
      <c r="H21" s="8">
        <f t="shared" si="1"/>
        <v>63.929618768328446</v>
      </c>
      <c r="I21" s="8">
        <f t="shared" si="1"/>
        <v>34.705882352941174</v>
      </c>
      <c r="J21" s="8">
        <f t="shared" si="1"/>
        <v>52.658750645327828</v>
      </c>
    </row>
    <row r="22" spans="1:10" x14ac:dyDescent="0.25">
      <c r="A22" t="s">
        <v>459</v>
      </c>
      <c r="B22" s="8">
        <f t="shared" ref="B22:J22" si="2">100*B6/B$3</f>
        <v>3.1141868512110729</v>
      </c>
      <c r="C22" s="8">
        <f t="shared" si="2"/>
        <v>1.1682242990654206</v>
      </c>
      <c r="D22" s="8">
        <f t="shared" si="2"/>
        <v>2.278481012658228</v>
      </c>
      <c r="E22" s="8">
        <f t="shared" si="2"/>
        <v>1.2345679012345678</v>
      </c>
      <c r="F22" s="8">
        <f t="shared" si="2"/>
        <v>2.5</v>
      </c>
      <c r="G22" s="8">
        <f t="shared" si="2"/>
        <v>1.3071895424836601</v>
      </c>
      <c r="H22" s="8">
        <f t="shared" si="2"/>
        <v>4.3988269794721404</v>
      </c>
      <c r="I22" s="8">
        <f t="shared" si="2"/>
        <v>0.58823529411764708</v>
      </c>
      <c r="J22" s="8">
        <f t="shared" si="2"/>
        <v>2.2715539494062984</v>
      </c>
    </row>
    <row r="23" spans="1:10" x14ac:dyDescent="0.25">
      <c r="A23" t="s">
        <v>460</v>
      </c>
      <c r="B23" s="8">
        <f t="shared" ref="B23:J23" si="3">100*B7/B$3</f>
        <v>100</v>
      </c>
      <c r="C23" s="8">
        <f t="shared" si="3"/>
        <v>99.766355140186917</v>
      </c>
      <c r="D23" s="8">
        <f t="shared" si="3"/>
        <v>100</v>
      </c>
      <c r="E23" s="8">
        <f t="shared" si="3"/>
        <v>100</v>
      </c>
      <c r="F23" s="8">
        <f t="shared" si="3"/>
        <v>98.75</v>
      </c>
      <c r="G23" s="8">
        <f t="shared" si="3"/>
        <v>100</v>
      </c>
      <c r="H23" s="8">
        <f t="shared" si="3"/>
        <v>100</v>
      </c>
      <c r="I23" s="8">
        <f t="shared" si="3"/>
        <v>100</v>
      </c>
      <c r="J23" s="8">
        <f t="shared" si="3"/>
        <v>99.896747547754259</v>
      </c>
    </row>
    <row r="24" spans="1:10" x14ac:dyDescent="0.25">
      <c r="A24" t="s">
        <v>688</v>
      </c>
      <c r="B24" s="8"/>
      <c r="C24" s="8"/>
      <c r="D24" s="8"/>
      <c r="E24" s="8"/>
      <c r="F24" s="8"/>
      <c r="G24" s="8"/>
      <c r="H24" s="8"/>
      <c r="I24" s="8"/>
      <c r="J24" s="8"/>
    </row>
    <row r="25" spans="1:10" x14ac:dyDescent="0.25">
      <c r="A25" t="s">
        <v>461</v>
      </c>
      <c r="B25" s="8">
        <f t="shared" ref="B25:J25" si="4">100*B9/B$3</f>
        <v>86.851211072664356</v>
      </c>
      <c r="C25" s="8">
        <f t="shared" si="4"/>
        <v>85.280373831775705</v>
      </c>
      <c r="D25" s="8">
        <f t="shared" si="4"/>
        <v>73.417721518987335</v>
      </c>
      <c r="E25" s="8">
        <f t="shared" si="4"/>
        <v>54.320987654320987</v>
      </c>
      <c r="F25" s="8">
        <f t="shared" si="4"/>
        <v>55</v>
      </c>
      <c r="G25" s="8">
        <f t="shared" si="4"/>
        <v>49.019607843137258</v>
      </c>
      <c r="H25" s="8">
        <f t="shared" si="4"/>
        <v>60.117302052785924</v>
      </c>
      <c r="I25" s="8">
        <f t="shared" si="4"/>
        <v>84.117647058823536</v>
      </c>
      <c r="J25" s="8">
        <f t="shared" si="4"/>
        <v>73.154362416107389</v>
      </c>
    </row>
    <row r="26" spans="1:10" x14ac:dyDescent="0.25">
      <c r="A26" t="s">
        <v>462</v>
      </c>
      <c r="B26" s="8">
        <f t="shared" ref="B26:J26" si="5">100*B10/B$3</f>
        <v>10.726643598615917</v>
      </c>
      <c r="C26" s="8">
        <f t="shared" si="5"/>
        <v>8.878504672897197</v>
      </c>
      <c r="D26" s="8">
        <f t="shared" si="5"/>
        <v>10.886075949367088</v>
      </c>
      <c r="E26" s="8">
        <f t="shared" si="5"/>
        <v>9.8765432098765427</v>
      </c>
      <c r="F26" s="8">
        <f t="shared" si="5"/>
        <v>11.25</v>
      </c>
      <c r="G26" s="8">
        <f t="shared" si="5"/>
        <v>12.418300653594772</v>
      </c>
      <c r="H26" s="8">
        <f t="shared" si="5"/>
        <v>12.609970674486803</v>
      </c>
      <c r="I26" s="8">
        <f t="shared" si="5"/>
        <v>9.4117647058823533</v>
      </c>
      <c r="J26" s="8">
        <f t="shared" si="5"/>
        <v>10.686628807434177</v>
      </c>
    </row>
    <row r="27" spans="1:10" x14ac:dyDescent="0.25">
      <c r="A27" t="s">
        <v>463</v>
      </c>
      <c r="B27" s="8">
        <f t="shared" ref="B27:J27" si="6">100*B11/B$3</f>
        <v>1.7301038062283738</v>
      </c>
      <c r="C27" s="8">
        <f t="shared" si="6"/>
        <v>4.9065420560747661</v>
      </c>
      <c r="D27" s="8">
        <f t="shared" si="6"/>
        <v>14.936708860759493</v>
      </c>
      <c r="E27" s="8">
        <f t="shared" si="6"/>
        <v>33.333333333333336</v>
      </c>
      <c r="F27" s="8">
        <f t="shared" si="6"/>
        <v>33.75</v>
      </c>
      <c r="G27" s="8">
        <f t="shared" si="6"/>
        <v>37.254901960784316</v>
      </c>
      <c r="H27" s="8">
        <f t="shared" si="6"/>
        <v>26.392961876832846</v>
      </c>
      <c r="I27" s="8">
        <f t="shared" si="6"/>
        <v>5.882352941176471</v>
      </c>
      <c r="J27" s="8">
        <f t="shared" si="6"/>
        <v>15.281362932369644</v>
      </c>
    </row>
    <row r="28" spans="1:10" x14ac:dyDescent="0.25">
      <c r="A28" t="s">
        <v>464</v>
      </c>
      <c r="B28" s="8">
        <f>100*B12/B$3</f>
        <v>0.69204152249134943</v>
      </c>
      <c r="C28" s="8">
        <f>100*C12/C$3</f>
        <v>0.93457943925233644</v>
      </c>
      <c r="D28" s="8">
        <f>100*D12/D$3</f>
        <v>0.759493670886076</v>
      </c>
      <c r="E28" s="8">
        <f>100*E12/E$3</f>
        <v>2.4691358024691357</v>
      </c>
      <c r="F28" s="8" t="s">
        <v>6</v>
      </c>
      <c r="G28" s="8">
        <f>100*G12/G$3</f>
        <v>1.3071895424836601</v>
      </c>
      <c r="H28" s="8">
        <f>100*H12/H$3</f>
        <v>0.87976539589442815</v>
      </c>
      <c r="I28" s="8">
        <f>100*I12/I$3</f>
        <v>0.58823529411764708</v>
      </c>
      <c r="J28" s="8">
        <f>100*J12/J$3</f>
        <v>0.87764584408879709</v>
      </c>
    </row>
    <row r="29" spans="1:10" x14ac:dyDescent="0.25">
      <c r="A29" t="s">
        <v>687</v>
      </c>
      <c r="B29" s="8"/>
      <c r="C29" s="8"/>
      <c r="D29" s="8"/>
      <c r="E29" s="8"/>
      <c r="F29" s="8"/>
      <c r="G29" s="8"/>
      <c r="H29" s="8"/>
      <c r="I29" s="8"/>
      <c r="J29" s="8"/>
    </row>
    <row r="30" spans="1:10" x14ac:dyDescent="0.25">
      <c r="A30" t="s">
        <v>461</v>
      </c>
      <c r="B30" s="8">
        <f t="shared" ref="B30:J30" si="7">100*B14/B$3</f>
        <v>11.764705882352942</v>
      </c>
      <c r="C30" s="8">
        <f t="shared" si="7"/>
        <v>8.878504672897197</v>
      </c>
      <c r="D30" s="8">
        <f t="shared" si="7"/>
        <v>15.189873417721518</v>
      </c>
      <c r="E30" s="8">
        <f t="shared" si="7"/>
        <v>20.987654320987655</v>
      </c>
      <c r="F30" s="8">
        <f t="shared" si="7"/>
        <v>17.5</v>
      </c>
      <c r="G30" s="8">
        <f t="shared" si="7"/>
        <v>27.450980392156861</v>
      </c>
      <c r="H30" s="8">
        <f t="shared" si="7"/>
        <v>17.302052785923753</v>
      </c>
      <c r="I30" s="8">
        <f t="shared" si="7"/>
        <v>10</v>
      </c>
      <c r="J30" s="8">
        <f t="shared" si="7"/>
        <v>14.506969540526587</v>
      </c>
    </row>
    <row r="31" spans="1:10" x14ac:dyDescent="0.25">
      <c r="A31" t="s">
        <v>462</v>
      </c>
      <c r="B31" s="8">
        <f t="shared" ref="B31:J31" si="8">100*B15/B$3</f>
        <v>10.726643598615917</v>
      </c>
      <c r="C31" s="8">
        <f t="shared" si="8"/>
        <v>9.8130841121495322</v>
      </c>
      <c r="D31" s="8">
        <f t="shared" si="8"/>
        <v>14.430379746835444</v>
      </c>
      <c r="E31" s="8">
        <f t="shared" si="8"/>
        <v>24.691358024691358</v>
      </c>
      <c r="F31" s="8">
        <f t="shared" si="8"/>
        <v>20</v>
      </c>
      <c r="G31" s="8">
        <f t="shared" si="8"/>
        <v>20.915032679738562</v>
      </c>
      <c r="H31" s="8">
        <f t="shared" si="8"/>
        <v>14.956011730205278</v>
      </c>
      <c r="I31" s="8">
        <f t="shared" si="8"/>
        <v>11.176470588235293</v>
      </c>
      <c r="J31" s="8">
        <f t="shared" si="8"/>
        <v>13.835828600929272</v>
      </c>
    </row>
    <row r="32" spans="1:10" x14ac:dyDescent="0.25">
      <c r="A32" t="s">
        <v>463</v>
      </c>
      <c r="B32" s="8">
        <f t="shared" ref="B32:J32" si="9">100*B16/B$3</f>
        <v>4.4982698961937713</v>
      </c>
      <c r="C32" s="8">
        <f t="shared" si="9"/>
        <v>4.4392523364485985</v>
      </c>
      <c r="D32" s="8">
        <f t="shared" si="9"/>
        <v>12.405063291139241</v>
      </c>
      <c r="E32" s="8">
        <f t="shared" si="9"/>
        <v>20.987654320987655</v>
      </c>
      <c r="F32" s="8">
        <f t="shared" si="9"/>
        <v>18.75</v>
      </c>
      <c r="G32" s="8">
        <f t="shared" si="9"/>
        <v>17.647058823529413</v>
      </c>
      <c r="H32" s="8">
        <f t="shared" si="9"/>
        <v>14.662756598240469</v>
      </c>
      <c r="I32" s="8">
        <f t="shared" si="9"/>
        <v>12.941176470588236</v>
      </c>
      <c r="J32" s="8">
        <f t="shared" si="9"/>
        <v>10.944759938048529</v>
      </c>
    </row>
    <row r="33" spans="1:10" x14ac:dyDescent="0.25">
      <c r="A33" s="68" t="s">
        <v>464</v>
      </c>
      <c r="B33" s="97">
        <f t="shared" ref="B33:J33" si="10">100*B17/B$3</f>
        <v>1.0380622837370241</v>
      </c>
      <c r="C33" s="97">
        <f t="shared" si="10"/>
        <v>0.7009345794392523</v>
      </c>
      <c r="D33" s="97">
        <f t="shared" si="10"/>
        <v>1.518987341772152</v>
      </c>
      <c r="E33" s="97" t="s">
        <v>6</v>
      </c>
      <c r="F33" s="97" t="s">
        <v>6</v>
      </c>
      <c r="G33" s="97">
        <f t="shared" si="10"/>
        <v>0.65359477124183007</v>
      </c>
      <c r="H33" s="97">
        <f t="shared" si="10"/>
        <v>0.5865102639296188</v>
      </c>
      <c r="I33" s="97">
        <f t="shared" si="10"/>
        <v>0.58823529411764708</v>
      </c>
      <c r="J33" s="97">
        <f t="shared" si="10"/>
        <v>0.82601961796592671</v>
      </c>
    </row>
    <row r="34" spans="1:10" x14ac:dyDescent="0.25">
      <c r="A34" s="13" t="s">
        <v>465</v>
      </c>
      <c r="B34" s="88">
        <f t="shared" ref="B34:J34" si="11">100*B18/B$3</f>
        <v>71.97231833910034</v>
      </c>
      <c r="C34" s="88">
        <f t="shared" si="11"/>
        <v>76.168224299065415</v>
      </c>
      <c r="D34" s="88">
        <f t="shared" si="11"/>
        <v>56.455696202531648</v>
      </c>
      <c r="E34" s="88">
        <f t="shared" si="11"/>
        <v>33.333333333333336</v>
      </c>
      <c r="F34" s="88">
        <f t="shared" si="11"/>
        <v>43.75</v>
      </c>
      <c r="G34" s="88">
        <f t="shared" si="11"/>
        <v>33.333333333333336</v>
      </c>
      <c r="H34" s="88">
        <f t="shared" si="11"/>
        <v>52.492668621700879</v>
      </c>
      <c r="I34" s="88">
        <f t="shared" si="11"/>
        <v>65.294117647058826</v>
      </c>
      <c r="J34" s="88">
        <f t="shared" si="11"/>
        <v>59.886422302529688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8"/>
  <sheetViews>
    <sheetView workbookViewId="0"/>
  </sheetViews>
  <sheetFormatPr defaultRowHeight="15" x14ac:dyDescent="0.25"/>
  <cols>
    <col min="1" max="1" width="46.140625" customWidth="1"/>
    <col min="2" max="10" width="12.140625" customWidth="1"/>
  </cols>
  <sheetData>
    <row r="1" spans="1:10" x14ac:dyDescent="0.25">
      <c r="A1" s="10" t="s">
        <v>615</v>
      </c>
    </row>
    <row r="2" spans="1:10" s="89" customFormat="1" ht="30" x14ac:dyDescent="0.25">
      <c r="A2" s="90"/>
      <c r="B2" s="85" t="s">
        <v>14</v>
      </c>
      <c r="C2" s="85" t="s">
        <v>15</v>
      </c>
      <c r="D2" s="85" t="s">
        <v>22</v>
      </c>
      <c r="E2" s="85" t="s">
        <v>17</v>
      </c>
      <c r="F2" s="85" t="s">
        <v>18</v>
      </c>
      <c r="G2" s="85" t="s">
        <v>19</v>
      </c>
      <c r="H2" s="85" t="s">
        <v>20</v>
      </c>
      <c r="I2" s="85" t="s">
        <v>21</v>
      </c>
      <c r="J2" s="85" t="s">
        <v>2</v>
      </c>
    </row>
    <row r="3" spans="1:10" x14ac:dyDescent="0.25">
      <c r="A3" s="10" t="s">
        <v>411</v>
      </c>
      <c r="B3" s="10">
        <v>289</v>
      </c>
      <c r="C3" s="10">
        <v>428</v>
      </c>
      <c r="D3" s="10">
        <v>395</v>
      </c>
      <c r="E3" s="10">
        <v>81</v>
      </c>
      <c r="F3" s="10">
        <v>80</v>
      </c>
      <c r="G3" s="10">
        <v>153</v>
      </c>
      <c r="H3" s="10">
        <v>341</v>
      </c>
      <c r="I3" s="10">
        <v>170</v>
      </c>
      <c r="J3" s="28">
        <v>1937</v>
      </c>
    </row>
    <row r="4" spans="1:10" x14ac:dyDescent="0.25">
      <c r="A4" t="s">
        <v>623</v>
      </c>
      <c r="B4">
        <v>45</v>
      </c>
      <c r="C4">
        <v>110</v>
      </c>
      <c r="D4">
        <v>166</v>
      </c>
      <c r="E4">
        <v>52</v>
      </c>
      <c r="F4">
        <v>41</v>
      </c>
      <c r="G4">
        <v>95</v>
      </c>
      <c r="H4">
        <v>133</v>
      </c>
      <c r="I4">
        <v>47</v>
      </c>
      <c r="J4">
        <v>689</v>
      </c>
    </row>
    <row r="5" spans="1:10" x14ac:dyDescent="0.25">
      <c r="A5" t="s">
        <v>467</v>
      </c>
      <c r="B5">
        <v>162</v>
      </c>
      <c r="C5">
        <v>227</v>
      </c>
      <c r="D5">
        <v>245</v>
      </c>
      <c r="E5">
        <v>62</v>
      </c>
      <c r="F5">
        <v>62</v>
      </c>
      <c r="G5">
        <v>106</v>
      </c>
      <c r="H5">
        <v>228</v>
      </c>
      <c r="I5">
        <v>118</v>
      </c>
      <c r="J5" s="1">
        <v>1210</v>
      </c>
    </row>
    <row r="6" spans="1:10" x14ac:dyDescent="0.25">
      <c r="A6" t="s">
        <v>468</v>
      </c>
      <c r="B6">
        <v>66</v>
      </c>
      <c r="C6">
        <v>118</v>
      </c>
      <c r="D6">
        <v>102</v>
      </c>
      <c r="E6">
        <v>10</v>
      </c>
      <c r="F6">
        <v>11</v>
      </c>
      <c r="G6">
        <v>30</v>
      </c>
      <c r="H6">
        <v>73</v>
      </c>
      <c r="I6">
        <v>30</v>
      </c>
      <c r="J6">
        <v>440</v>
      </c>
    </row>
    <row r="7" spans="1:10" x14ac:dyDescent="0.25">
      <c r="A7" t="s">
        <v>469</v>
      </c>
      <c r="B7">
        <v>18</v>
      </c>
      <c r="C7">
        <v>61</v>
      </c>
      <c r="D7">
        <v>33</v>
      </c>
      <c r="E7">
        <v>6</v>
      </c>
      <c r="F7">
        <v>5</v>
      </c>
      <c r="G7">
        <v>15</v>
      </c>
      <c r="H7">
        <v>28</v>
      </c>
      <c r="I7">
        <v>14</v>
      </c>
      <c r="J7">
        <v>180</v>
      </c>
    </row>
    <row r="8" spans="1:10" x14ac:dyDescent="0.25">
      <c r="A8" t="s">
        <v>470</v>
      </c>
      <c r="B8">
        <v>2</v>
      </c>
      <c r="C8">
        <v>5</v>
      </c>
      <c r="D8">
        <v>4</v>
      </c>
      <c r="E8">
        <v>1</v>
      </c>
      <c r="F8">
        <v>1</v>
      </c>
      <c r="G8">
        <v>1</v>
      </c>
      <c r="H8">
        <v>3</v>
      </c>
      <c r="I8">
        <v>5</v>
      </c>
      <c r="J8">
        <v>22</v>
      </c>
    </row>
    <row r="9" spans="1:10" x14ac:dyDescent="0.25">
      <c r="A9" t="s">
        <v>471</v>
      </c>
      <c r="B9">
        <v>78</v>
      </c>
      <c r="C9">
        <v>27</v>
      </c>
      <c r="D9">
        <v>57</v>
      </c>
      <c r="E9">
        <v>6</v>
      </c>
      <c r="F9">
        <v>6</v>
      </c>
      <c r="G9">
        <v>11</v>
      </c>
      <c r="H9">
        <v>18</v>
      </c>
      <c r="I9">
        <v>30</v>
      </c>
      <c r="J9">
        <v>233</v>
      </c>
    </row>
    <row r="10" spans="1:10" x14ac:dyDescent="0.25">
      <c r="A10" t="s">
        <v>472</v>
      </c>
      <c r="B10">
        <v>46</v>
      </c>
      <c r="C10">
        <v>43</v>
      </c>
      <c r="D10">
        <v>61</v>
      </c>
      <c r="E10">
        <v>3</v>
      </c>
      <c r="F10">
        <v>10</v>
      </c>
      <c r="G10">
        <v>13</v>
      </c>
      <c r="H10">
        <v>38</v>
      </c>
      <c r="I10">
        <v>35</v>
      </c>
      <c r="J10">
        <v>249</v>
      </c>
    </row>
    <row r="11" spans="1:10" x14ac:dyDescent="0.25">
      <c r="A11" s="10" t="s">
        <v>422</v>
      </c>
    </row>
    <row r="12" spans="1:10" x14ac:dyDescent="0.25">
      <c r="A12" t="s">
        <v>466</v>
      </c>
      <c r="B12" s="5">
        <f>100*B4/B$3</f>
        <v>15.570934256055363</v>
      </c>
      <c r="C12" s="5">
        <f t="shared" ref="C12:J12" si="0">100*C4/C$3</f>
        <v>25.700934579439252</v>
      </c>
      <c r="D12" s="5">
        <f t="shared" si="0"/>
        <v>42.025316455696199</v>
      </c>
      <c r="E12" s="5">
        <f t="shared" si="0"/>
        <v>64.197530864197532</v>
      </c>
      <c r="F12" s="5">
        <f t="shared" si="0"/>
        <v>51.25</v>
      </c>
      <c r="G12" s="5">
        <f t="shared" si="0"/>
        <v>62.091503267973856</v>
      </c>
      <c r="H12" s="5">
        <f t="shared" si="0"/>
        <v>39.002932551319645</v>
      </c>
      <c r="I12" s="5">
        <f t="shared" si="0"/>
        <v>27.647058823529413</v>
      </c>
      <c r="J12" s="5">
        <f t="shared" si="0"/>
        <v>35.570469798657719</v>
      </c>
    </row>
    <row r="13" spans="1:10" x14ac:dyDescent="0.25">
      <c r="A13" t="s">
        <v>467</v>
      </c>
      <c r="B13" s="5">
        <f t="shared" ref="B13:J13" si="1">100*B5/B$3</f>
        <v>56.055363321799305</v>
      </c>
      <c r="C13" s="5">
        <f t="shared" si="1"/>
        <v>53.037383177570092</v>
      </c>
      <c r="D13" s="5">
        <f t="shared" si="1"/>
        <v>62.025316455696199</v>
      </c>
      <c r="E13" s="5">
        <f t="shared" si="1"/>
        <v>76.543209876543216</v>
      </c>
      <c r="F13" s="5">
        <f t="shared" si="1"/>
        <v>77.5</v>
      </c>
      <c r="G13" s="5">
        <f t="shared" si="1"/>
        <v>69.281045751633982</v>
      </c>
      <c r="H13" s="5">
        <f t="shared" si="1"/>
        <v>66.862170087976537</v>
      </c>
      <c r="I13" s="5">
        <f t="shared" si="1"/>
        <v>69.411764705882348</v>
      </c>
      <c r="J13" s="5">
        <f t="shared" si="1"/>
        <v>62.467733608673207</v>
      </c>
    </row>
    <row r="14" spans="1:10" x14ac:dyDescent="0.25">
      <c r="A14" t="s">
        <v>468</v>
      </c>
      <c r="B14" s="5">
        <f t="shared" ref="B14:J14" si="2">100*B6/B$3</f>
        <v>22.837370242214533</v>
      </c>
      <c r="C14" s="5">
        <f t="shared" si="2"/>
        <v>27.570093457943926</v>
      </c>
      <c r="D14" s="5">
        <f t="shared" si="2"/>
        <v>25.822784810126581</v>
      </c>
      <c r="E14" s="5">
        <f t="shared" si="2"/>
        <v>12.345679012345679</v>
      </c>
      <c r="F14" s="5">
        <f t="shared" si="2"/>
        <v>13.75</v>
      </c>
      <c r="G14" s="5">
        <f t="shared" si="2"/>
        <v>19.607843137254903</v>
      </c>
      <c r="H14" s="5">
        <f t="shared" si="2"/>
        <v>21.407624633431084</v>
      </c>
      <c r="I14" s="5">
        <f t="shared" si="2"/>
        <v>17.647058823529413</v>
      </c>
      <c r="J14" s="5">
        <f t="shared" si="2"/>
        <v>22.715539494062984</v>
      </c>
    </row>
    <row r="15" spans="1:10" x14ac:dyDescent="0.25">
      <c r="A15" t="s">
        <v>469</v>
      </c>
      <c r="B15" s="5">
        <f t="shared" ref="B15:J15" si="3">100*B7/B$3</f>
        <v>6.2283737024221457</v>
      </c>
      <c r="C15" s="5">
        <f t="shared" si="3"/>
        <v>14.252336448598131</v>
      </c>
      <c r="D15" s="5">
        <f t="shared" si="3"/>
        <v>8.3544303797468356</v>
      </c>
      <c r="E15" s="5">
        <f t="shared" si="3"/>
        <v>7.4074074074074074</v>
      </c>
      <c r="F15" s="5">
        <f t="shared" si="3"/>
        <v>6.25</v>
      </c>
      <c r="G15" s="5">
        <f t="shared" si="3"/>
        <v>9.8039215686274517</v>
      </c>
      <c r="H15" s="5">
        <f t="shared" si="3"/>
        <v>8.2111436950146626</v>
      </c>
      <c r="I15" s="5">
        <f t="shared" si="3"/>
        <v>8.235294117647058</v>
      </c>
      <c r="J15" s="5">
        <f t="shared" si="3"/>
        <v>9.2927207021166751</v>
      </c>
    </row>
    <row r="16" spans="1:10" x14ac:dyDescent="0.25">
      <c r="A16" t="s">
        <v>470</v>
      </c>
      <c r="B16" s="5">
        <f t="shared" ref="B16:J16" si="4">100*B8/B$3</f>
        <v>0.69204152249134943</v>
      </c>
      <c r="C16" s="5">
        <f t="shared" si="4"/>
        <v>1.1682242990654206</v>
      </c>
      <c r="D16" s="5">
        <f t="shared" si="4"/>
        <v>1.0126582278481013</v>
      </c>
      <c r="E16" s="5">
        <f t="shared" si="4"/>
        <v>1.2345679012345678</v>
      </c>
      <c r="F16" s="5">
        <f t="shared" si="4"/>
        <v>1.25</v>
      </c>
      <c r="G16" s="5">
        <f t="shared" si="4"/>
        <v>0.65359477124183007</v>
      </c>
      <c r="H16" s="5">
        <f t="shared" si="4"/>
        <v>0.87976539589442815</v>
      </c>
      <c r="I16" s="5">
        <f t="shared" si="4"/>
        <v>2.9411764705882355</v>
      </c>
      <c r="J16" s="5">
        <f t="shared" si="4"/>
        <v>1.1357769747031492</v>
      </c>
    </row>
    <row r="17" spans="1:10" x14ac:dyDescent="0.25">
      <c r="A17" t="s">
        <v>471</v>
      </c>
      <c r="B17" s="5">
        <f t="shared" ref="B17:J17" si="5">100*B9/B$3</f>
        <v>26.989619377162629</v>
      </c>
      <c r="C17" s="5">
        <f t="shared" si="5"/>
        <v>6.3084112149532707</v>
      </c>
      <c r="D17" s="5">
        <f t="shared" si="5"/>
        <v>14.430379746835444</v>
      </c>
      <c r="E17" s="5">
        <f t="shared" si="5"/>
        <v>7.4074074074074074</v>
      </c>
      <c r="F17" s="5">
        <f t="shared" si="5"/>
        <v>7.5</v>
      </c>
      <c r="G17" s="5">
        <f t="shared" si="5"/>
        <v>7.1895424836601309</v>
      </c>
      <c r="H17" s="5">
        <f t="shared" si="5"/>
        <v>5.2785923753665687</v>
      </c>
      <c r="I17" s="5">
        <f t="shared" si="5"/>
        <v>17.647058823529413</v>
      </c>
      <c r="J17" s="5">
        <f t="shared" si="5"/>
        <v>12.028910686628807</v>
      </c>
    </row>
    <row r="18" spans="1:10" x14ac:dyDescent="0.25">
      <c r="A18" s="13" t="s">
        <v>472</v>
      </c>
      <c r="B18" s="32">
        <f t="shared" ref="B18:J18" si="6">100*B10/B$3</f>
        <v>15.916955017301039</v>
      </c>
      <c r="C18" s="32">
        <f t="shared" si="6"/>
        <v>10.046728971962617</v>
      </c>
      <c r="D18" s="32">
        <f t="shared" si="6"/>
        <v>15.443037974683545</v>
      </c>
      <c r="E18" s="32">
        <f t="shared" si="6"/>
        <v>3.7037037037037037</v>
      </c>
      <c r="F18" s="32">
        <f t="shared" si="6"/>
        <v>12.5</v>
      </c>
      <c r="G18" s="32">
        <f t="shared" si="6"/>
        <v>8.4967320261437909</v>
      </c>
      <c r="H18" s="32">
        <f t="shared" si="6"/>
        <v>11.143695014662757</v>
      </c>
      <c r="I18" s="32">
        <f t="shared" si="6"/>
        <v>20.588235294117649</v>
      </c>
      <c r="J18" s="32">
        <f t="shared" si="6"/>
        <v>12.854930304594735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6"/>
  <sheetViews>
    <sheetView tabSelected="1" workbookViewId="0"/>
  </sheetViews>
  <sheetFormatPr defaultRowHeight="15" x14ac:dyDescent="0.25"/>
  <cols>
    <col min="1" max="1" width="30.7109375" customWidth="1"/>
    <col min="2" max="10" width="12.140625" customWidth="1"/>
  </cols>
  <sheetData>
    <row r="1" spans="1:10" x14ac:dyDescent="0.25">
      <c r="A1" s="10" t="s">
        <v>616</v>
      </c>
    </row>
    <row r="2" spans="1:10" ht="30" x14ac:dyDescent="0.25">
      <c r="A2" s="59"/>
      <c r="B2" s="85" t="s">
        <v>14</v>
      </c>
      <c r="C2" s="85" t="s">
        <v>15</v>
      </c>
      <c r="D2" s="85" t="s">
        <v>22</v>
      </c>
      <c r="E2" s="85" t="s">
        <v>17</v>
      </c>
      <c r="F2" s="85" t="s">
        <v>18</v>
      </c>
      <c r="G2" s="85" t="s">
        <v>19</v>
      </c>
      <c r="H2" s="85" t="s">
        <v>20</v>
      </c>
      <c r="I2" s="85" t="s">
        <v>21</v>
      </c>
      <c r="J2" s="85" t="s">
        <v>2</v>
      </c>
    </row>
    <row r="3" spans="1:10" x14ac:dyDescent="0.25">
      <c r="A3" s="10" t="s">
        <v>411</v>
      </c>
      <c r="B3" s="10">
        <v>289</v>
      </c>
      <c r="C3" s="10">
        <v>428</v>
      </c>
      <c r="D3" s="10">
        <v>395</v>
      </c>
      <c r="E3" s="10">
        <v>81</v>
      </c>
      <c r="F3" s="10">
        <v>80</v>
      </c>
      <c r="G3" s="10">
        <v>153</v>
      </c>
      <c r="H3" s="10">
        <v>341</v>
      </c>
      <c r="I3" s="10">
        <v>170</v>
      </c>
      <c r="J3" s="28">
        <v>1937</v>
      </c>
    </row>
    <row r="4" spans="1:10" x14ac:dyDescent="0.25">
      <c r="A4" t="s">
        <v>473</v>
      </c>
      <c r="B4">
        <v>167</v>
      </c>
      <c r="C4">
        <v>284</v>
      </c>
      <c r="D4">
        <v>233</v>
      </c>
      <c r="E4">
        <v>43</v>
      </c>
      <c r="F4">
        <v>42</v>
      </c>
      <c r="G4">
        <v>81</v>
      </c>
      <c r="H4">
        <v>159</v>
      </c>
      <c r="I4">
        <v>116</v>
      </c>
      <c r="J4" s="1">
        <v>1125</v>
      </c>
    </row>
    <row r="5" spans="1:10" x14ac:dyDescent="0.25">
      <c r="A5" t="s">
        <v>474</v>
      </c>
      <c r="B5">
        <v>248</v>
      </c>
      <c r="C5">
        <v>384</v>
      </c>
      <c r="D5">
        <v>364</v>
      </c>
      <c r="E5">
        <v>80</v>
      </c>
      <c r="F5">
        <v>72</v>
      </c>
      <c r="G5">
        <v>135</v>
      </c>
      <c r="H5">
        <v>291</v>
      </c>
      <c r="I5">
        <v>166</v>
      </c>
      <c r="J5" s="1">
        <v>1740</v>
      </c>
    </row>
    <row r="6" spans="1:10" x14ac:dyDescent="0.25">
      <c r="A6" t="s">
        <v>475</v>
      </c>
      <c r="B6">
        <v>179</v>
      </c>
      <c r="C6">
        <v>300</v>
      </c>
      <c r="D6">
        <v>287</v>
      </c>
      <c r="E6">
        <v>56</v>
      </c>
      <c r="F6">
        <v>43</v>
      </c>
      <c r="G6">
        <v>87</v>
      </c>
      <c r="H6">
        <v>188</v>
      </c>
      <c r="I6">
        <v>139</v>
      </c>
      <c r="J6" s="1">
        <v>1279</v>
      </c>
    </row>
    <row r="7" spans="1:10" s="14" customFormat="1" x14ac:dyDescent="0.25">
      <c r="A7" s="14" t="s">
        <v>476</v>
      </c>
      <c r="B7" s="14">
        <v>163</v>
      </c>
      <c r="C7" s="14">
        <v>278</v>
      </c>
      <c r="D7" s="14">
        <v>279</v>
      </c>
      <c r="E7" s="14">
        <v>54</v>
      </c>
      <c r="F7" s="14">
        <v>43</v>
      </c>
      <c r="G7" s="14">
        <v>82</v>
      </c>
      <c r="H7" s="14">
        <v>172</v>
      </c>
      <c r="I7" s="14">
        <v>137</v>
      </c>
      <c r="J7" s="15">
        <v>1208</v>
      </c>
    </row>
    <row r="8" spans="1:10" s="14" customFormat="1" x14ac:dyDescent="0.25">
      <c r="A8" s="14" t="s">
        <v>477</v>
      </c>
      <c r="B8" s="14">
        <v>79</v>
      </c>
      <c r="C8" s="14">
        <v>117</v>
      </c>
      <c r="D8" s="14">
        <v>103</v>
      </c>
      <c r="E8" s="14">
        <v>8</v>
      </c>
      <c r="F8" s="14">
        <v>6</v>
      </c>
      <c r="G8" s="14">
        <v>29</v>
      </c>
      <c r="H8" s="14">
        <v>69</v>
      </c>
      <c r="I8" s="14">
        <v>53</v>
      </c>
      <c r="J8" s="14">
        <v>464</v>
      </c>
    </row>
    <row r="9" spans="1:10" x14ac:dyDescent="0.25">
      <c r="A9" t="s">
        <v>478</v>
      </c>
      <c r="B9">
        <v>200</v>
      </c>
      <c r="C9">
        <v>337</v>
      </c>
      <c r="D9">
        <v>294</v>
      </c>
      <c r="E9">
        <v>56</v>
      </c>
      <c r="F9">
        <v>56</v>
      </c>
      <c r="G9">
        <v>104</v>
      </c>
      <c r="H9">
        <v>243</v>
      </c>
      <c r="I9">
        <v>138</v>
      </c>
      <c r="J9" s="1">
        <v>1428</v>
      </c>
    </row>
    <row r="10" spans="1:10" x14ac:dyDescent="0.25">
      <c r="A10" s="10" t="s">
        <v>422</v>
      </c>
    </row>
    <row r="11" spans="1:10" x14ac:dyDescent="0.25">
      <c r="A11" t="s">
        <v>473</v>
      </c>
      <c r="B11" s="69">
        <f>100*B4/B$3</f>
        <v>57.785467128027683</v>
      </c>
      <c r="C11" s="69">
        <f t="shared" ref="C11:J11" si="0">100*C4/C$3</f>
        <v>66.355140186915889</v>
      </c>
      <c r="D11" s="69">
        <f t="shared" si="0"/>
        <v>58.9873417721519</v>
      </c>
      <c r="E11" s="69">
        <f t="shared" si="0"/>
        <v>53.086419753086417</v>
      </c>
      <c r="F11" s="69">
        <f t="shared" si="0"/>
        <v>52.5</v>
      </c>
      <c r="G11" s="69">
        <f t="shared" si="0"/>
        <v>52.941176470588232</v>
      </c>
      <c r="H11" s="69">
        <f t="shared" si="0"/>
        <v>46.62756598240469</v>
      </c>
      <c r="I11" s="69">
        <f t="shared" si="0"/>
        <v>68.235294117647058</v>
      </c>
      <c r="J11" s="69">
        <f t="shared" si="0"/>
        <v>58.079504388229218</v>
      </c>
    </row>
    <row r="12" spans="1:10" x14ac:dyDescent="0.25">
      <c r="A12" t="s">
        <v>474</v>
      </c>
      <c r="B12" s="69">
        <f t="shared" ref="B12:J16" si="1">100*B5/B$3</f>
        <v>85.813148788927336</v>
      </c>
      <c r="C12" s="69">
        <f t="shared" si="1"/>
        <v>89.719626168224295</v>
      </c>
      <c r="D12" s="69">
        <f t="shared" si="1"/>
        <v>92.151898734177209</v>
      </c>
      <c r="E12" s="69">
        <f t="shared" si="1"/>
        <v>98.76543209876543</v>
      </c>
      <c r="F12" s="69">
        <f t="shared" si="1"/>
        <v>90</v>
      </c>
      <c r="G12" s="69">
        <f t="shared" si="1"/>
        <v>88.235294117647058</v>
      </c>
      <c r="H12" s="69">
        <f t="shared" si="1"/>
        <v>85.337243401759537</v>
      </c>
      <c r="I12" s="69">
        <f t="shared" si="1"/>
        <v>97.647058823529406</v>
      </c>
      <c r="J12" s="69">
        <f t="shared" si="1"/>
        <v>89.829633453794528</v>
      </c>
    </row>
    <row r="13" spans="1:10" x14ac:dyDescent="0.25">
      <c r="A13" t="s">
        <v>479</v>
      </c>
      <c r="B13" s="69">
        <f t="shared" si="1"/>
        <v>61.937716262975776</v>
      </c>
      <c r="C13" s="69">
        <f t="shared" si="1"/>
        <v>70.09345794392523</v>
      </c>
      <c r="D13" s="69">
        <f t="shared" si="1"/>
        <v>72.658227848101262</v>
      </c>
      <c r="E13" s="69">
        <f t="shared" si="1"/>
        <v>69.135802469135797</v>
      </c>
      <c r="F13" s="69">
        <f t="shared" si="1"/>
        <v>53.75</v>
      </c>
      <c r="G13" s="69">
        <f t="shared" si="1"/>
        <v>56.862745098039213</v>
      </c>
      <c r="H13" s="69">
        <f t="shared" si="1"/>
        <v>55.131964809384165</v>
      </c>
      <c r="I13" s="69">
        <f t="shared" si="1"/>
        <v>81.764705882352942</v>
      </c>
      <c r="J13" s="69">
        <f t="shared" si="1"/>
        <v>66.029943211151263</v>
      </c>
    </row>
    <row r="14" spans="1:10" s="14" customFormat="1" x14ac:dyDescent="0.25">
      <c r="A14" s="14" t="s">
        <v>476</v>
      </c>
      <c r="B14" s="98">
        <f t="shared" si="1"/>
        <v>56.401384083044981</v>
      </c>
      <c r="C14" s="98">
        <f t="shared" si="1"/>
        <v>64.953271028037378</v>
      </c>
      <c r="D14" s="98">
        <f t="shared" si="1"/>
        <v>70.632911392405063</v>
      </c>
      <c r="E14" s="98">
        <f t="shared" si="1"/>
        <v>66.666666666666671</v>
      </c>
      <c r="F14" s="98">
        <f t="shared" si="1"/>
        <v>53.75</v>
      </c>
      <c r="G14" s="98">
        <f t="shared" si="1"/>
        <v>53.594771241830067</v>
      </c>
      <c r="H14" s="98">
        <f t="shared" si="1"/>
        <v>50.439882697947212</v>
      </c>
      <c r="I14" s="98">
        <f t="shared" si="1"/>
        <v>80.588235294117652</v>
      </c>
      <c r="J14" s="98">
        <f t="shared" si="1"/>
        <v>62.364481156427466</v>
      </c>
    </row>
    <row r="15" spans="1:10" s="14" customFormat="1" x14ac:dyDescent="0.25">
      <c r="A15" s="14" t="s">
        <v>477</v>
      </c>
      <c r="B15" s="98">
        <f t="shared" si="1"/>
        <v>27.335640138408305</v>
      </c>
      <c r="C15" s="98">
        <f t="shared" si="1"/>
        <v>27.33644859813084</v>
      </c>
      <c r="D15" s="98">
        <f t="shared" si="1"/>
        <v>26.075949367088608</v>
      </c>
      <c r="E15" s="98">
        <f t="shared" si="1"/>
        <v>9.8765432098765427</v>
      </c>
      <c r="F15" s="98">
        <f t="shared" si="1"/>
        <v>7.5</v>
      </c>
      <c r="G15" s="98">
        <f t="shared" si="1"/>
        <v>18.954248366013072</v>
      </c>
      <c r="H15" s="98">
        <f t="shared" si="1"/>
        <v>20.234604105571847</v>
      </c>
      <c r="I15" s="98">
        <f t="shared" si="1"/>
        <v>31.176470588235293</v>
      </c>
      <c r="J15" s="98">
        <f t="shared" si="1"/>
        <v>23.954568921011873</v>
      </c>
    </row>
    <row r="16" spans="1:10" x14ac:dyDescent="0.25">
      <c r="A16" s="13" t="s">
        <v>478</v>
      </c>
      <c r="B16" s="32">
        <f t="shared" si="1"/>
        <v>69.20415224913495</v>
      </c>
      <c r="C16" s="32">
        <f t="shared" si="1"/>
        <v>78.738317757009341</v>
      </c>
      <c r="D16" s="32">
        <f t="shared" si="1"/>
        <v>74.430379746835442</v>
      </c>
      <c r="E16" s="32">
        <f t="shared" si="1"/>
        <v>69.135802469135797</v>
      </c>
      <c r="F16" s="32">
        <f t="shared" si="1"/>
        <v>70</v>
      </c>
      <c r="G16" s="32">
        <f t="shared" si="1"/>
        <v>67.973856209150327</v>
      </c>
      <c r="H16" s="32">
        <f t="shared" si="1"/>
        <v>71.260997067448685</v>
      </c>
      <c r="I16" s="32">
        <f t="shared" si="1"/>
        <v>81.17647058823529</v>
      </c>
      <c r="J16" s="32">
        <f t="shared" si="1"/>
        <v>73.722250903458956</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4"/>
  <sheetViews>
    <sheetView workbookViewId="0"/>
  </sheetViews>
  <sheetFormatPr defaultRowHeight="15" x14ac:dyDescent="0.25"/>
  <cols>
    <col min="1" max="1" width="31" customWidth="1"/>
    <col min="2" max="10" width="12.140625" customWidth="1"/>
  </cols>
  <sheetData>
    <row r="1" spans="1:10" x14ac:dyDescent="0.25">
      <c r="A1" s="10" t="s">
        <v>762</v>
      </c>
    </row>
    <row r="2" spans="1:10" ht="30" x14ac:dyDescent="0.25">
      <c r="A2" s="59"/>
      <c r="B2" s="85" t="s">
        <v>14</v>
      </c>
      <c r="C2" s="85" t="s">
        <v>15</v>
      </c>
      <c r="D2" s="85" t="s">
        <v>22</v>
      </c>
      <c r="E2" s="85" t="s">
        <v>17</v>
      </c>
      <c r="F2" s="85" t="s">
        <v>18</v>
      </c>
      <c r="G2" s="85" t="s">
        <v>19</v>
      </c>
      <c r="H2" s="85" t="s">
        <v>20</v>
      </c>
      <c r="I2" s="85" t="s">
        <v>21</v>
      </c>
      <c r="J2" s="85" t="s">
        <v>2</v>
      </c>
    </row>
    <row r="3" spans="1:10" x14ac:dyDescent="0.25">
      <c r="A3" s="10" t="s">
        <v>411</v>
      </c>
      <c r="B3">
        <v>289</v>
      </c>
      <c r="C3">
        <v>428</v>
      </c>
      <c r="D3">
        <v>395</v>
      </c>
      <c r="E3">
        <v>81</v>
      </c>
      <c r="F3">
        <v>80</v>
      </c>
      <c r="G3">
        <v>153</v>
      </c>
      <c r="H3">
        <v>341</v>
      </c>
      <c r="I3">
        <v>170</v>
      </c>
      <c r="J3" s="1">
        <v>1937</v>
      </c>
    </row>
    <row r="4" spans="1:10" x14ac:dyDescent="0.25">
      <c r="A4" t="s">
        <v>691</v>
      </c>
      <c r="B4">
        <v>156</v>
      </c>
      <c r="C4">
        <v>312</v>
      </c>
      <c r="D4">
        <v>312</v>
      </c>
      <c r="E4">
        <v>64</v>
      </c>
      <c r="F4">
        <v>56</v>
      </c>
      <c r="G4">
        <v>102</v>
      </c>
      <c r="H4">
        <v>227</v>
      </c>
      <c r="I4">
        <v>151</v>
      </c>
      <c r="J4" s="1">
        <v>1380</v>
      </c>
    </row>
    <row r="5" spans="1:10" x14ac:dyDescent="0.25">
      <c r="A5" t="s">
        <v>480</v>
      </c>
      <c r="B5">
        <v>153</v>
      </c>
      <c r="C5">
        <v>297</v>
      </c>
      <c r="D5">
        <v>287</v>
      </c>
      <c r="E5">
        <v>59</v>
      </c>
      <c r="F5">
        <v>48</v>
      </c>
      <c r="G5">
        <v>98</v>
      </c>
      <c r="H5">
        <v>207</v>
      </c>
      <c r="I5">
        <v>145</v>
      </c>
      <c r="J5" s="1">
        <v>1294</v>
      </c>
    </row>
    <row r="6" spans="1:10" x14ac:dyDescent="0.25">
      <c r="A6" t="s">
        <v>690</v>
      </c>
      <c r="B6">
        <v>23</v>
      </c>
      <c r="C6">
        <v>65</v>
      </c>
      <c r="D6">
        <v>87</v>
      </c>
      <c r="E6">
        <v>19</v>
      </c>
      <c r="F6">
        <v>17</v>
      </c>
      <c r="G6">
        <v>23</v>
      </c>
      <c r="H6">
        <v>57</v>
      </c>
      <c r="I6">
        <v>34</v>
      </c>
      <c r="J6">
        <v>325</v>
      </c>
    </row>
    <row r="7" spans="1:10" x14ac:dyDescent="0.25">
      <c r="A7" t="s">
        <v>764</v>
      </c>
      <c r="B7">
        <v>11</v>
      </c>
      <c r="C7">
        <v>47</v>
      </c>
      <c r="D7">
        <v>35</v>
      </c>
      <c r="E7">
        <v>8</v>
      </c>
      <c r="F7">
        <v>6</v>
      </c>
      <c r="G7">
        <v>13</v>
      </c>
      <c r="H7">
        <v>44</v>
      </c>
      <c r="I7">
        <v>35</v>
      </c>
      <c r="J7">
        <v>199</v>
      </c>
    </row>
    <row r="8" spans="1:10" x14ac:dyDescent="0.25">
      <c r="A8" t="s">
        <v>481</v>
      </c>
      <c r="B8">
        <v>13</v>
      </c>
      <c r="C8">
        <v>15</v>
      </c>
      <c r="D8">
        <v>23</v>
      </c>
      <c r="E8">
        <v>0</v>
      </c>
      <c r="F8">
        <v>2</v>
      </c>
      <c r="G8">
        <v>0</v>
      </c>
      <c r="H8">
        <v>6</v>
      </c>
      <c r="I8">
        <v>9</v>
      </c>
      <c r="J8">
        <v>68</v>
      </c>
    </row>
    <row r="9" spans="1:10" x14ac:dyDescent="0.25">
      <c r="A9" s="10" t="s">
        <v>422</v>
      </c>
    </row>
    <row r="10" spans="1:10" x14ac:dyDescent="0.25">
      <c r="A10" t="s">
        <v>691</v>
      </c>
      <c r="B10" s="5">
        <f>100*B4/B$3</f>
        <v>53.979238754325259</v>
      </c>
      <c r="C10" s="5">
        <f t="shared" ref="C10:J10" si="0">100*C4/C$3</f>
        <v>72.89719626168224</v>
      </c>
      <c r="D10" s="5">
        <f t="shared" si="0"/>
        <v>78.987341772151893</v>
      </c>
      <c r="E10" s="5">
        <f t="shared" si="0"/>
        <v>79.012345679012341</v>
      </c>
      <c r="F10" s="5">
        <f t="shared" si="0"/>
        <v>70</v>
      </c>
      <c r="G10" s="5">
        <f t="shared" si="0"/>
        <v>66.666666666666671</v>
      </c>
      <c r="H10" s="5">
        <f t="shared" si="0"/>
        <v>66.568914956011724</v>
      </c>
      <c r="I10" s="5">
        <f t="shared" si="0"/>
        <v>88.82352941176471</v>
      </c>
      <c r="J10" s="5">
        <f t="shared" si="0"/>
        <v>71.244192049561178</v>
      </c>
    </row>
    <row r="11" spans="1:10" x14ac:dyDescent="0.25">
      <c r="A11" t="s">
        <v>480</v>
      </c>
      <c r="B11" s="5">
        <f t="shared" ref="B11:J11" si="1">100*B5/B$3</f>
        <v>52.941176470588232</v>
      </c>
      <c r="C11" s="5">
        <f t="shared" si="1"/>
        <v>69.392523364485982</v>
      </c>
      <c r="D11" s="5">
        <f t="shared" si="1"/>
        <v>72.658227848101262</v>
      </c>
      <c r="E11" s="5">
        <f t="shared" si="1"/>
        <v>72.839506172839506</v>
      </c>
      <c r="F11" s="5">
        <f t="shared" si="1"/>
        <v>60</v>
      </c>
      <c r="G11" s="5">
        <f t="shared" si="1"/>
        <v>64.052287581699346</v>
      </c>
      <c r="H11" s="5">
        <f t="shared" si="1"/>
        <v>60.703812316715542</v>
      </c>
      <c r="I11" s="5">
        <f t="shared" si="1"/>
        <v>85.294117647058826</v>
      </c>
      <c r="J11" s="5">
        <f t="shared" si="1"/>
        <v>66.804336602994326</v>
      </c>
    </row>
    <row r="12" spans="1:10" x14ac:dyDescent="0.25">
      <c r="A12" t="s">
        <v>690</v>
      </c>
      <c r="B12" s="5">
        <f t="shared" ref="B12:J12" si="2">100*B6/B$3</f>
        <v>7.9584775086505193</v>
      </c>
      <c r="C12" s="5">
        <f t="shared" si="2"/>
        <v>15.186915887850468</v>
      </c>
      <c r="D12" s="5">
        <f t="shared" si="2"/>
        <v>22.025316455696203</v>
      </c>
      <c r="E12" s="5">
        <f t="shared" si="2"/>
        <v>23.456790123456791</v>
      </c>
      <c r="F12" s="5">
        <f t="shared" si="2"/>
        <v>21.25</v>
      </c>
      <c r="G12" s="5">
        <f t="shared" si="2"/>
        <v>15.032679738562091</v>
      </c>
      <c r="H12" s="5">
        <f t="shared" si="2"/>
        <v>16.715542521994134</v>
      </c>
      <c r="I12" s="5">
        <f t="shared" si="2"/>
        <v>20</v>
      </c>
      <c r="J12" s="5">
        <f t="shared" si="2"/>
        <v>16.778523489932887</v>
      </c>
    </row>
    <row r="13" spans="1:10" x14ac:dyDescent="0.25">
      <c r="A13" t="s">
        <v>764</v>
      </c>
      <c r="B13" s="5">
        <f t="shared" ref="B13:J13" si="3">100*B7/B$3</f>
        <v>3.8062283737024223</v>
      </c>
      <c r="C13" s="5">
        <f t="shared" si="3"/>
        <v>10.981308411214954</v>
      </c>
      <c r="D13" s="5">
        <f t="shared" si="3"/>
        <v>8.8607594936708853</v>
      </c>
      <c r="E13" s="5">
        <f t="shared" si="3"/>
        <v>9.8765432098765427</v>
      </c>
      <c r="F13" s="5">
        <f t="shared" si="3"/>
        <v>7.5</v>
      </c>
      <c r="G13" s="5">
        <f t="shared" si="3"/>
        <v>8.4967320261437909</v>
      </c>
      <c r="H13" s="5">
        <f t="shared" si="3"/>
        <v>12.903225806451612</v>
      </c>
      <c r="I13" s="5">
        <f t="shared" si="3"/>
        <v>20.588235294117649</v>
      </c>
      <c r="J13" s="5">
        <f t="shared" si="3"/>
        <v>10.273618998451214</v>
      </c>
    </row>
    <row r="14" spans="1:10" x14ac:dyDescent="0.25">
      <c r="A14" s="13" t="s">
        <v>481</v>
      </c>
      <c r="B14" s="32">
        <f t="shared" ref="B14:J14" si="4">100*B8/B$3</f>
        <v>4.4982698961937713</v>
      </c>
      <c r="C14" s="32">
        <f t="shared" si="4"/>
        <v>3.5046728971962615</v>
      </c>
      <c r="D14" s="32">
        <f t="shared" si="4"/>
        <v>5.8227848101265822</v>
      </c>
      <c r="E14" s="32">
        <f t="shared" si="4"/>
        <v>0</v>
      </c>
      <c r="F14" s="32">
        <f t="shared" si="4"/>
        <v>2.5</v>
      </c>
      <c r="G14" s="32">
        <f t="shared" si="4"/>
        <v>0</v>
      </c>
      <c r="H14" s="32">
        <f t="shared" si="4"/>
        <v>1.7595307917888563</v>
      </c>
      <c r="I14" s="32">
        <f t="shared" si="4"/>
        <v>5.2941176470588234</v>
      </c>
      <c r="J14" s="32">
        <f t="shared" si="4"/>
        <v>3.5105833763551884</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4"/>
  <sheetViews>
    <sheetView workbookViewId="0">
      <selection activeCell="A2" sqref="A2"/>
    </sheetView>
  </sheetViews>
  <sheetFormatPr defaultRowHeight="15" x14ac:dyDescent="0.25"/>
  <cols>
    <col min="1" max="1" width="29.42578125" customWidth="1"/>
    <col min="2" max="10" width="12.42578125" customWidth="1"/>
  </cols>
  <sheetData>
    <row r="1" spans="1:10" x14ac:dyDescent="0.25">
      <c r="A1" s="10" t="s">
        <v>617</v>
      </c>
    </row>
    <row r="2" spans="1:10" ht="30" x14ac:dyDescent="0.25">
      <c r="A2" s="59"/>
      <c r="B2" s="85" t="s">
        <v>14</v>
      </c>
      <c r="C2" s="85" t="s">
        <v>15</v>
      </c>
      <c r="D2" s="85" t="s">
        <v>22</v>
      </c>
      <c r="E2" s="85" t="s">
        <v>17</v>
      </c>
      <c r="F2" s="85" t="s">
        <v>18</v>
      </c>
      <c r="G2" s="85" t="s">
        <v>19</v>
      </c>
      <c r="H2" s="85" t="s">
        <v>20</v>
      </c>
      <c r="I2" s="85" t="s">
        <v>21</v>
      </c>
      <c r="J2" s="85" t="s">
        <v>2</v>
      </c>
    </row>
    <row r="3" spans="1:10" x14ac:dyDescent="0.25">
      <c r="A3" s="10" t="s">
        <v>411</v>
      </c>
      <c r="B3" s="10">
        <v>289</v>
      </c>
      <c r="C3" s="10">
        <v>428</v>
      </c>
      <c r="D3" s="10">
        <v>395</v>
      </c>
      <c r="E3" s="10">
        <v>81</v>
      </c>
      <c r="F3" s="10">
        <v>80</v>
      </c>
      <c r="G3" s="10">
        <v>153</v>
      </c>
      <c r="H3" s="10">
        <v>341</v>
      </c>
      <c r="I3" s="10">
        <v>170</v>
      </c>
      <c r="J3" s="28">
        <v>1937</v>
      </c>
    </row>
    <row r="4" spans="1:10" x14ac:dyDescent="0.25">
      <c r="A4" t="s">
        <v>482</v>
      </c>
      <c r="B4">
        <v>271</v>
      </c>
      <c r="C4">
        <v>414</v>
      </c>
      <c r="D4">
        <v>384</v>
      </c>
      <c r="E4">
        <v>80</v>
      </c>
      <c r="F4">
        <v>73</v>
      </c>
      <c r="G4">
        <v>146</v>
      </c>
      <c r="H4">
        <v>324</v>
      </c>
      <c r="I4">
        <v>167</v>
      </c>
      <c r="J4" s="1">
        <v>1859</v>
      </c>
    </row>
    <row r="5" spans="1:10" x14ac:dyDescent="0.25">
      <c r="A5" t="s">
        <v>483</v>
      </c>
      <c r="B5">
        <v>261</v>
      </c>
      <c r="C5">
        <v>402</v>
      </c>
      <c r="D5">
        <v>362</v>
      </c>
      <c r="E5">
        <v>73</v>
      </c>
      <c r="F5">
        <v>65</v>
      </c>
      <c r="G5">
        <v>134</v>
      </c>
      <c r="H5">
        <v>296</v>
      </c>
      <c r="I5">
        <v>153</v>
      </c>
      <c r="J5" s="1">
        <v>1746</v>
      </c>
    </row>
    <row r="6" spans="1:10" x14ac:dyDescent="0.25">
      <c r="A6" t="s">
        <v>484</v>
      </c>
      <c r="B6">
        <v>109</v>
      </c>
      <c r="C6">
        <v>195</v>
      </c>
      <c r="D6">
        <v>194</v>
      </c>
      <c r="E6">
        <v>40</v>
      </c>
      <c r="F6">
        <v>37</v>
      </c>
      <c r="G6">
        <v>70</v>
      </c>
      <c r="H6">
        <v>161</v>
      </c>
      <c r="I6">
        <v>80</v>
      </c>
      <c r="J6">
        <v>886</v>
      </c>
    </row>
    <row r="7" spans="1:10" x14ac:dyDescent="0.25">
      <c r="A7" t="s">
        <v>485</v>
      </c>
      <c r="B7">
        <v>57</v>
      </c>
      <c r="C7">
        <v>53</v>
      </c>
      <c r="D7">
        <v>62</v>
      </c>
      <c r="E7">
        <v>9</v>
      </c>
      <c r="F7">
        <v>14</v>
      </c>
      <c r="G7">
        <v>24</v>
      </c>
      <c r="H7">
        <v>56</v>
      </c>
      <c r="I7">
        <v>39</v>
      </c>
      <c r="J7">
        <v>314</v>
      </c>
    </row>
    <row r="8" spans="1:10" x14ac:dyDescent="0.25">
      <c r="A8" t="s">
        <v>186</v>
      </c>
      <c r="B8">
        <v>248</v>
      </c>
      <c r="C8">
        <v>409</v>
      </c>
      <c r="D8">
        <v>361</v>
      </c>
      <c r="E8">
        <v>71</v>
      </c>
      <c r="F8">
        <v>67</v>
      </c>
      <c r="G8">
        <v>137</v>
      </c>
      <c r="H8">
        <v>311</v>
      </c>
      <c r="I8">
        <v>163</v>
      </c>
      <c r="J8" s="1">
        <v>1767</v>
      </c>
    </row>
    <row r="9" spans="1:10" x14ac:dyDescent="0.25">
      <c r="A9" t="s">
        <v>196</v>
      </c>
      <c r="B9">
        <v>20</v>
      </c>
      <c r="C9">
        <v>23</v>
      </c>
      <c r="D9">
        <v>34</v>
      </c>
      <c r="E9">
        <v>3</v>
      </c>
      <c r="F9">
        <v>7</v>
      </c>
      <c r="G9">
        <v>4</v>
      </c>
      <c r="H9">
        <v>13</v>
      </c>
      <c r="I9">
        <v>27</v>
      </c>
      <c r="J9">
        <v>131</v>
      </c>
    </row>
    <row r="10" spans="1:10" x14ac:dyDescent="0.25">
      <c r="A10" t="s">
        <v>193</v>
      </c>
      <c r="B10">
        <v>18</v>
      </c>
      <c r="C10">
        <v>35</v>
      </c>
      <c r="D10">
        <v>102</v>
      </c>
      <c r="E10">
        <v>15</v>
      </c>
      <c r="F10">
        <v>20</v>
      </c>
      <c r="G10">
        <v>35</v>
      </c>
      <c r="H10">
        <v>79</v>
      </c>
      <c r="I10">
        <v>43</v>
      </c>
      <c r="J10">
        <v>347</v>
      </c>
    </row>
    <row r="11" spans="1:10" x14ac:dyDescent="0.25">
      <c r="A11" t="s">
        <v>486</v>
      </c>
      <c r="B11">
        <v>6</v>
      </c>
      <c r="C11">
        <v>10</v>
      </c>
      <c r="D11">
        <v>51</v>
      </c>
      <c r="E11">
        <v>4</v>
      </c>
      <c r="F11">
        <v>6</v>
      </c>
      <c r="G11">
        <v>21</v>
      </c>
      <c r="H11">
        <v>29</v>
      </c>
      <c r="I11">
        <v>23</v>
      </c>
      <c r="J11">
        <v>150</v>
      </c>
    </row>
    <row r="12" spans="1:10" x14ac:dyDescent="0.25">
      <c r="A12" t="s">
        <v>188</v>
      </c>
      <c r="B12">
        <v>249</v>
      </c>
      <c r="C12">
        <v>356</v>
      </c>
      <c r="D12">
        <v>339</v>
      </c>
      <c r="E12">
        <v>71</v>
      </c>
      <c r="F12">
        <v>69</v>
      </c>
      <c r="G12">
        <v>125</v>
      </c>
      <c r="H12">
        <v>296</v>
      </c>
      <c r="I12">
        <v>134</v>
      </c>
      <c r="J12" s="1">
        <v>1639</v>
      </c>
    </row>
    <row r="13" spans="1:10" x14ac:dyDescent="0.25">
      <c r="A13" t="s">
        <v>487</v>
      </c>
      <c r="B13">
        <v>269</v>
      </c>
      <c r="C13">
        <v>405</v>
      </c>
      <c r="D13">
        <v>362</v>
      </c>
      <c r="E13">
        <v>77</v>
      </c>
      <c r="F13">
        <v>69</v>
      </c>
      <c r="G13">
        <v>135</v>
      </c>
      <c r="H13">
        <v>307</v>
      </c>
      <c r="I13">
        <v>159</v>
      </c>
      <c r="J13" s="1">
        <v>1783</v>
      </c>
    </row>
    <row r="14" spans="1:10" x14ac:dyDescent="0.25">
      <c r="A14" t="s">
        <v>488</v>
      </c>
      <c r="B14">
        <v>193</v>
      </c>
      <c r="C14">
        <v>279</v>
      </c>
      <c r="D14">
        <v>256</v>
      </c>
      <c r="E14">
        <v>50</v>
      </c>
      <c r="F14">
        <v>47</v>
      </c>
      <c r="G14">
        <v>80</v>
      </c>
      <c r="H14">
        <v>201</v>
      </c>
      <c r="I14">
        <v>115</v>
      </c>
      <c r="J14" s="1">
        <v>1221</v>
      </c>
    </row>
    <row r="15" spans="1:10" x14ac:dyDescent="0.25">
      <c r="A15" t="s">
        <v>489</v>
      </c>
      <c r="B15">
        <v>184</v>
      </c>
      <c r="C15">
        <v>294</v>
      </c>
      <c r="D15">
        <v>282</v>
      </c>
      <c r="E15">
        <v>56</v>
      </c>
      <c r="F15">
        <v>44</v>
      </c>
      <c r="G15">
        <v>91</v>
      </c>
      <c r="H15">
        <v>207</v>
      </c>
      <c r="I15">
        <v>140</v>
      </c>
      <c r="J15" s="1">
        <v>1298</v>
      </c>
    </row>
    <row r="16" spans="1:10" x14ac:dyDescent="0.25">
      <c r="A16" t="s">
        <v>490</v>
      </c>
      <c r="B16">
        <v>177</v>
      </c>
      <c r="C16">
        <v>271</v>
      </c>
      <c r="D16">
        <v>266</v>
      </c>
      <c r="E16">
        <v>51</v>
      </c>
      <c r="F16">
        <v>41</v>
      </c>
      <c r="G16">
        <v>83</v>
      </c>
      <c r="H16">
        <v>190</v>
      </c>
      <c r="I16">
        <v>134</v>
      </c>
      <c r="J16" s="1">
        <v>1213</v>
      </c>
    </row>
    <row r="17" spans="1:10" x14ac:dyDescent="0.25">
      <c r="A17" t="s">
        <v>491</v>
      </c>
      <c r="B17">
        <v>80</v>
      </c>
      <c r="C17">
        <v>144</v>
      </c>
      <c r="D17">
        <v>143</v>
      </c>
      <c r="E17">
        <v>25</v>
      </c>
      <c r="F17">
        <v>17</v>
      </c>
      <c r="G17">
        <v>46</v>
      </c>
      <c r="H17">
        <v>93</v>
      </c>
      <c r="I17">
        <v>77</v>
      </c>
      <c r="J17">
        <v>625</v>
      </c>
    </row>
    <row r="18" spans="1:10" x14ac:dyDescent="0.25">
      <c r="A18" t="s">
        <v>492</v>
      </c>
      <c r="B18">
        <v>48</v>
      </c>
      <c r="C18">
        <v>90</v>
      </c>
      <c r="D18">
        <v>83</v>
      </c>
      <c r="E18">
        <v>10</v>
      </c>
      <c r="F18">
        <v>10</v>
      </c>
      <c r="G18">
        <v>22</v>
      </c>
      <c r="H18">
        <v>55</v>
      </c>
      <c r="I18">
        <v>38</v>
      </c>
      <c r="J18">
        <v>356</v>
      </c>
    </row>
    <row r="19" spans="1:10" x14ac:dyDescent="0.25">
      <c r="A19" s="10" t="s">
        <v>422</v>
      </c>
    </row>
    <row r="20" spans="1:10" x14ac:dyDescent="0.25">
      <c r="A20" t="s">
        <v>482</v>
      </c>
      <c r="B20" s="5">
        <f>100*B4/B$3</f>
        <v>93.771626297577853</v>
      </c>
      <c r="C20" s="5">
        <f t="shared" ref="C20:J20" si="0">100*C4/C$3</f>
        <v>96.728971962616825</v>
      </c>
      <c r="D20" s="5">
        <f t="shared" si="0"/>
        <v>97.215189873417728</v>
      </c>
      <c r="E20" s="5">
        <f t="shared" si="0"/>
        <v>98.76543209876543</v>
      </c>
      <c r="F20" s="5">
        <f t="shared" si="0"/>
        <v>91.25</v>
      </c>
      <c r="G20" s="5">
        <f t="shared" si="0"/>
        <v>95.424836601307192</v>
      </c>
      <c r="H20" s="5">
        <f t="shared" si="0"/>
        <v>95.014662756598241</v>
      </c>
      <c r="I20" s="5">
        <f t="shared" si="0"/>
        <v>98.235294117647058</v>
      </c>
      <c r="J20" s="5">
        <f t="shared" si="0"/>
        <v>95.973154362416111</v>
      </c>
    </row>
    <row r="21" spans="1:10" x14ac:dyDescent="0.25">
      <c r="A21" t="s">
        <v>483</v>
      </c>
      <c r="B21" s="5">
        <f t="shared" ref="B21:J21" si="1">100*B5/B$3</f>
        <v>90.311418685121112</v>
      </c>
      <c r="C21" s="5">
        <f t="shared" si="1"/>
        <v>93.925233644859816</v>
      </c>
      <c r="D21" s="5">
        <f t="shared" si="1"/>
        <v>91.64556962025317</v>
      </c>
      <c r="E21" s="5">
        <f t="shared" si="1"/>
        <v>90.123456790123456</v>
      </c>
      <c r="F21" s="5">
        <f t="shared" si="1"/>
        <v>81.25</v>
      </c>
      <c r="G21" s="5">
        <f t="shared" si="1"/>
        <v>87.58169934640523</v>
      </c>
      <c r="H21" s="5">
        <f t="shared" si="1"/>
        <v>86.803519061583572</v>
      </c>
      <c r="I21" s="5">
        <f t="shared" si="1"/>
        <v>90</v>
      </c>
      <c r="J21" s="5">
        <f t="shared" si="1"/>
        <v>90.139390810531751</v>
      </c>
    </row>
    <row r="22" spans="1:10" x14ac:dyDescent="0.25">
      <c r="A22" t="s">
        <v>484</v>
      </c>
      <c r="B22" s="5">
        <f t="shared" ref="B22:J22" si="2">100*B6/B$3</f>
        <v>37.716262975778548</v>
      </c>
      <c r="C22" s="5">
        <f t="shared" si="2"/>
        <v>45.560747663551403</v>
      </c>
      <c r="D22" s="5">
        <f t="shared" si="2"/>
        <v>49.11392405063291</v>
      </c>
      <c r="E22" s="5">
        <f t="shared" si="2"/>
        <v>49.382716049382715</v>
      </c>
      <c r="F22" s="5">
        <f t="shared" si="2"/>
        <v>46.25</v>
      </c>
      <c r="G22" s="5">
        <f t="shared" si="2"/>
        <v>45.751633986928105</v>
      </c>
      <c r="H22" s="5">
        <f t="shared" si="2"/>
        <v>47.214076246334308</v>
      </c>
      <c r="I22" s="5">
        <f t="shared" si="2"/>
        <v>47.058823529411768</v>
      </c>
      <c r="J22" s="5">
        <f t="shared" si="2"/>
        <v>45.74083634486319</v>
      </c>
    </row>
    <row r="23" spans="1:10" x14ac:dyDescent="0.25">
      <c r="A23" t="s">
        <v>485</v>
      </c>
      <c r="B23" s="5">
        <f t="shared" ref="B23:J23" si="3">100*B7/B$3</f>
        <v>19.72318339100346</v>
      </c>
      <c r="C23" s="5">
        <f t="shared" si="3"/>
        <v>12.383177570093459</v>
      </c>
      <c r="D23" s="5">
        <f t="shared" si="3"/>
        <v>15.69620253164557</v>
      </c>
      <c r="E23" s="5">
        <f t="shared" si="3"/>
        <v>11.111111111111111</v>
      </c>
      <c r="F23" s="5">
        <f t="shared" si="3"/>
        <v>17.5</v>
      </c>
      <c r="G23" s="5">
        <f t="shared" si="3"/>
        <v>15.686274509803921</v>
      </c>
      <c r="H23" s="5">
        <f t="shared" si="3"/>
        <v>16.422287390029325</v>
      </c>
      <c r="I23" s="5">
        <f t="shared" si="3"/>
        <v>22.941176470588236</v>
      </c>
      <c r="J23" s="5">
        <f t="shared" si="3"/>
        <v>16.210635002581313</v>
      </c>
    </row>
    <row r="24" spans="1:10" x14ac:dyDescent="0.25">
      <c r="A24" t="s">
        <v>186</v>
      </c>
      <c r="B24" s="5">
        <f t="shared" ref="B24:J24" si="4">100*B8/B$3</f>
        <v>85.813148788927336</v>
      </c>
      <c r="C24" s="5">
        <f t="shared" si="4"/>
        <v>95.560747663551396</v>
      </c>
      <c r="D24" s="5">
        <f t="shared" si="4"/>
        <v>91.392405063291136</v>
      </c>
      <c r="E24" s="5">
        <f t="shared" si="4"/>
        <v>87.654320987654316</v>
      </c>
      <c r="F24" s="5">
        <f t="shared" si="4"/>
        <v>83.75</v>
      </c>
      <c r="G24" s="5">
        <f t="shared" si="4"/>
        <v>89.542483660130713</v>
      </c>
      <c r="H24" s="5">
        <f t="shared" si="4"/>
        <v>91.202346041055719</v>
      </c>
      <c r="I24" s="5">
        <f t="shared" si="4"/>
        <v>95.882352941176464</v>
      </c>
      <c r="J24" s="5">
        <f t="shared" si="4"/>
        <v>91.223541559112036</v>
      </c>
    </row>
    <row r="25" spans="1:10" x14ac:dyDescent="0.25">
      <c r="A25" t="s">
        <v>196</v>
      </c>
      <c r="B25" s="5">
        <f t="shared" ref="B25:J25" si="5">100*B9/B$3</f>
        <v>6.9204152249134951</v>
      </c>
      <c r="C25" s="5">
        <f t="shared" si="5"/>
        <v>5.3738317757009346</v>
      </c>
      <c r="D25" s="5">
        <f t="shared" si="5"/>
        <v>8.6075949367088604</v>
      </c>
      <c r="E25" s="5">
        <f t="shared" si="5"/>
        <v>3.7037037037037037</v>
      </c>
      <c r="F25" s="5">
        <f t="shared" si="5"/>
        <v>8.75</v>
      </c>
      <c r="G25" s="5">
        <f t="shared" si="5"/>
        <v>2.6143790849673203</v>
      </c>
      <c r="H25" s="5">
        <f t="shared" si="5"/>
        <v>3.8123167155425222</v>
      </c>
      <c r="I25" s="5">
        <f t="shared" si="5"/>
        <v>15.882352941176471</v>
      </c>
      <c r="J25" s="5">
        <f t="shared" si="5"/>
        <v>6.7630356220960248</v>
      </c>
    </row>
    <row r="26" spans="1:10" x14ac:dyDescent="0.25">
      <c r="A26" t="s">
        <v>193</v>
      </c>
      <c r="B26" s="5">
        <f t="shared" ref="B26:J26" si="6">100*B10/B$3</f>
        <v>6.2283737024221457</v>
      </c>
      <c r="C26" s="5">
        <f t="shared" si="6"/>
        <v>8.1775700934579447</v>
      </c>
      <c r="D26" s="5">
        <f t="shared" si="6"/>
        <v>25.822784810126581</v>
      </c>
      <c r="E26" s="5">
        <f t="shared" si="6"/>
        <v>18.518518518518519</v>
      </c>
      <c r="F26" s="5">
        <f t="shared" si="6"/>
        <v>25</v>
      </c>
      <c r="G26" s="5">
        <f t="shared" si="6"/>
        <v>22.875816993464053</v>
      </c>
      <c r="H26" s="5">
        <f t="shared" si="6"/>
        <v>23.167155425219942</v>
      </c>
      <c r="I26" s="5">
        <f t="shared" si="6"/>
        <v>25.294117647058822</v>
      </c>
      <c r="J26" s="5">
        <f t="shared" si="6"/>
        <v>17.914300464636035</v>
      </c>
    </row>
    <row r="27" spans="1:10" x14ac:dyDescent="0.25">
      <c r="A27" t="s">
        <v>486</v>
      </c>
      <c r="B27" s="5">
        <f t="shared" ref="B27:J27" si="7">100*B11/B$3</f>
        <v>2.0761245674740483</v>
      </c>
      <c r="C27" s="5">
        <f t="shared" si="7"/>
        <v>2.3364485981308412</v>
      </c>
      <c r="D27" s="5">
        <f t="shared" si="7"/>
        <v>12.911392405063291</v>
      </c>
      <c r="E27" s="5">
        <f t="shared" si="7"/>
        <v>4.9382716049382713</v>
      </c>
      <c r="F27" s="5">
        <f t="shared" si="7"/>
        <v>7.5</v>
      </c>
      <c r="G27" s="5">
        <f t="shared" si="7"/>
        <v>13.725490196078431</v>
      </c>
      <c r="H27" s="5">
        <f t="shared" si="7"/>
        <v>8.5043988269794717</v>
      </c>
      <c r="I27" s="5">
        <f t="shared" si="7"/>
        <v>13.529411764705882</v>
      </c>
      <c r="J27" s="5">
        <f t="shared" si="7"/>
        <v>7.7439339184305629</v>
      </c>
    </row>
    <row r="28" spans="1:10" x14ac:dyDescent="0.25">
      <c r="A28" t="s">
        <v>188</v>
      </c>
      <c r="B28" s="5">
        <f t="shared" ref="B28:J28" si="8">100*B12/B$3</f>
        <v>86.159169550173004</v>
      </c>
      <c r="C28" s="5">
        <f t="shared" si="8"/>
        <v>83.177570093457945</v>
      </c>
      <c r="D28" s="5">
        <f t="shared" si="8"/>
        <v>85.822784810126578</v>
      </c>
      <c r="E28" s="5">
        <f t="shared" si="8"/>
        <v>87.654320987654316</v>
      </c>
      <c r="F28" s="5">
        <f t="shared" si="8"/>
        <v>86.25</v>
      </c>
      <c r="G28" s="5">
        <f t="shared" si="8"/>
        <v>81.699346405228752</v>
      </c>
      <c r="H28" s="5">
        <f t="shared" si="8"/>
        <v>86.803519061583572</v>
      </c>
      <c r="I28" s="5">
        <f t="shared" si="8"/>
        <v>78.82352941176471</v>
      </c>
      <c r="J28" s="5">
        <f t="shared" si="8"/>
        <v>84.615384615384613</v>
      </c>
    </row>
    <row r="29" spans="1:10" x14ac:dyDescent="0.25">
      <c r="A29" t="s">
        <v>487</v>
      </c>
      <c r="B29" s="5">
        <f t="shared" ref="B29:J29" si="9">100*B13/B$3</f>
        <v>93.079584775086502</v>
      </c>
      <c r="C29" s="5">
        <f t="shared" si="9"/>
        <v>94.626168224299064</v>
      </c>
      <c r="D29" s="5">
        <f t="shared" si="9"/>
        <v>91.64556962025317</v>
      </c>
      <c r="E29" s="5">
        <f t="shared" si="9"/>
        <v>95.061728395061735</v>
      </c>
      <c r="F29" s="5">
        <f t="shared" si="9"/>
        <v>86.25</v>
      </c>
      <c r="G29" s="5">
        <f t="shared" si="9"/>
        <v>88.235294117647058</v>
      </c>
      <c r="H29" s="5">
        <f t="shared" si="9"/>
        <v>90.029325513196483</v>
      </c>
      <c r="I29" s="5">
        <f t="shared" si="9"/>
        <v>93.529411764705884</v>
      </c>
      <c r="J29" s="5">
        <f t="shared" si="9"/>
        <v>92.049561177077962</v>
      </c>
    </row>
    <row r="30" spans="1:10" x14ac:dyDescent="0.25">
      <c r="A30" t="s">
        <v>488</v>
      </c>
      <c r="B30" s="5">
        <f t="shared" ref="B30:J30" si="10">100*B14/B$3</f>
        <v>66.782006920415228</v>
      </c>
      <c r="C30" s="5">
        <f t="shared" si="10"/>
        <v>65.186915887850461</v>
      </c>
      <c r="D30" s="5">
        <f t="shared" si="10"/>
        <v>64.810126582278485</v>
      </c>
      <c r="E30" s="5">
        <f t="shared" si="10"/>
        <v>61.728395061728392</v>
      </c>
      <c r="F30" s="5">
        <f t="shared" si="10"/>
        <v>58.75</v>
      </c>
      <c r="G30" s="5">
        <f t="shared" si="10"/>
        <v>52.287581699346404</v>
      </c>
      <c r="H30" s="5">
        <f t="shared" si="10"/>
        <v>58.944281524926687</v>
      </c>
      <c r="I30" s="5">
        <f t="shared" si="10"/>
        <v>67.647058823529406</v>
      </c>
      <c r="J30" s="5">
        <f t="shared" si="10"/>
        <v>63.035622096024781</v>
      </c>
    </row>
    <row r="31" spans="1:10" x14ac:dyDescent="0.25">
      <c r="A31" t="s">
        <v>489</v>
      </c>
      <c r="B31" s="5">
        <f t="shared" ref="B31:J31" si="11">100*B15/B$3</f>
        <v>63.667820069204154</v>
      </c>
      <c r="C31" s="5">
        <f t="shared" si="11"/>
        <v>68.691588785046733</v>
      </c>
      <c r="D31" s="5">
        <f t="shared" si="11"/>
        <v>71.392405063291136</v>
      </c>
      <c r="E31" s="5">
        <f t="shared" si="11"/>
        <v>69.135802469135797</v>
      </c>
      <c r="F31" s="5">
        <f t="shared" si="11"/>
        <v>55</v>
      </c>
      <c r="G31" s="5">
        <f t="shared" si="11"/>
        <v>59.477124183006538</v>
      </c>
      <c r="H31" s="5">
        <f t="shared" si="11"/>
        <v>60.703812316715542</v>
      </c>
      <c r="I31" s="5">
        <f t="shared" si="11"/>
        <v>82.352941176470594</v>
      </c>
      <c r="J31" s="5">
        <f t="shared" si="11"/>
        <v>67.010841507485807</v>
      </c>
    </row>
    <row r="32" spans="1:10" x14ac:dyDescent="0.25">
      <c r="A32" t="s">
        <v>490</v>
      </c>
      <c r="B32" s="5">
        <f t="shared" ref="B32:J32" si="12">100*B16/B$3</f>
        <v>61.245674740484432</v>
      </c>
      <c r="C32" s="5">
        <f t="shared" si="12"/>
        <v>63.317757009345797</v>
      </c>
      <c r="D32" s="5">
        <f t="shared" si="12"/>
        <v>67.341772151898738</v>
      </c>
      <c r="E32" s="5">
        <f t="shared" si="12"/>
        <v>62.962962962962962</v>
      </c>
      <c r="F32" s="5">
        <f t="shared" si="12"/>
        <v>51.25</v>
      </c>
      <c r="G32" s="5">
        <f t="shared" si="12"/>
        <v>54.248366013071895</v>
      </c>
      <c r="H32" s="5">
        <f t="shared" si="12"/>
        <v>55.718475073313783</v>
      </c>
      <c r="I32" s="5">
        <f t="shared" si="12"/>
        <v>78.82352941176471</v>
      </c>
      <c r="J32" s="5">
        <f t="shared" si="12"/>
        <v>62.622612287041818</v>
      </c>
    </row>
    <row r="33" spans="1:10" x14ac:dyDescent="0.25">
      <c r="A33" t="s">
        <v>491</v>
      </c>
      <c r="B33" s="5">
        <f t="shared" ref="B33:J33" si="13">100*B17/B$3</f>
        <v>27.681660899653981</v>
      </c>
      <c r="C33" s="5">
        <f t="shared" si="13"/>
        <v>33.644859813084111</v>
      </c>
      <c r="D33" s="5">
        <f t="shared" si="13"/>
        <v>36.202531645569621</v>
      </c>
      <c r="E33" s="5">
        <f t="shared" si="13"/>
        <v>30.864197530864196</v>
      </c>
      <c r="F33" s="5">
        <f t="shared" si="13"/>
        <v>21.25</v>
      </c>
      <c r="G33" s="5">
        <f t="shared" si="13"/>
        <v>30.065359477124183</v>
      </c>
      <c r="H33" s="5">
        <f t="shared" si="13"/>
        <v>27.272727272727273</v>
      </c>
      <c r="I33" s="5">
        <f t="shared" si="13"/>
        <v>45.294117647058826</v>
      </c>
      <c r="J33" s="5">
        <f t="shared" si="13"/>
        <v>32.266391326794015</v>
      </c>
    </row>
    <row r="34" spans="1:10" x14ac:dyDescent="0.25">
      <c r="A34" s="13" t="s">
        <v>492</v>
      </c>
      <c r="B34" s="32">
        <f t="shared" ref="B34:J34" si="14">100*B18/B$3</f>
        <v>16.608996539792386</v>
      </c>
      <c r="C34" s="32">
        <f t="shared" si="14"/>
        <v>21.028037383177569</v>
      </c>
      <c r="D34" s="32">
        <f t="shared" si="14"/>
        <v>21.0126582278481</v>
      </c>
      <c r="E34" s="32">
        <f t="shared" si="14"/>
        <v>12.345679012345679</v>
      </c>
      <c r="F34" s="32">
        <f t="shared" si="14"/>
        <v>12.5</v>
      </c>
      <c r="G34" s="32">
        <f t="shared" si="14"/>
        <v>14.379084967320262</v>
      </c>
      <c r="H34" s="32">
        <f t="shared" si="14"/>
        <v>16.129032258064516</v>
      </c>
      <c r="I34" s="32">
        <f t="shared" si="14"/>
        <v>22.352941176470587</v>
      </c>
      <c r="J34" s="32">
        <f t="shared" si="14"/>
        <v>18.378936499741869</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6"/>
  <sheetViews>
    <sheetView workbookViewId="0">
      <selection activeCell="S37" sqref="S37"/>
    </sheetView>
  </sheetViews>
  <sheetFormatPr defaultRowHeight="15" x14ac:dyDescent="0.25"/>
  <cols>
    <col min="1" max="1" width="39.85546875" bestFit="1" customWidth="1"/>
  </cols>
  <sheetData>
    <row r="1" spans="1:10" x14ac:dyDescent="0.25">
      <c r="A1" s="10" t="s">
        <v>753</v>
      </c>
    </row>
    <row r="2" spans="1:10" ht="30" customHeight="1" x14ac:dyDescent="0.25">
      <c r="A2" s="146"/>
      <c r="B2" s="146" t="s">
        <v>720</v>
      </c>
      <c r="C2" s="146" t="s">
        <v>15</v>
      </c>
      <c r="D2" s="146" t="s">
        <v>22</v>
      </c>
      <c r="E2" s="146" t="s">
        <v>17</v>
      </c>
      <c r="F2" s="146" t="s">
        <v>18</v>
      </c>
      <c r="G2" s="146" t="s">
        <v>721</v>
      </c>
      <c r="H2" s="146" t="s">
        <v>722</v>
      </c>
      <c r="I2" s="146" t="s">
        <v>21</v>
      </c>
      <c r="J2" s="146" t="s">
        <v>23</v>
      </c>
    </row>
    <row r="3" spans="1:10" x14ac:dyDescent="0.25">
      <c r="A3" t="s">
        <v>260</v>
      </c>
      <c r="B3">
        <v>1.5</v>
      </c>
      <c r="C3">
        <v>0.6</v>
      </c>
      <c r="D3">
        <v>4.4000000000000004</v>
      </c>
      <c r="E3">
        <v>14.2</v>
      </c>
      <c r="F3">
        <v>6.2</v>
      </c>
      <c r="G3">
        <v>5.7</v>
      </c>
      <c r="H3">
        <v>12.9</v>
      </c>
      <c r="I3">
        <v>2.1</v>
      </c>
      <c r="J3">
        <v>47.6</v>
      </c>
    </row>
    <row r="4" spans="1:10" x14ac:dyDescent="0.25">
      <c r="A4" s="10" t="s">
        <v>723</v>
      </c>
    </row>
    <row r="5" spans="1:10" x14ac:dyDescent="0.25">
      <c r="A5" t="s">
        <v>724</v>
      </c>
      <c r="B5" s="1">
        <v>625</v>
      </c>
      <c r="C5" s="1">
        <v>1034</v>
      </c>
      <c r="D5" s="1">
        <v>928</v>
      </c>
      <c r="E5" s="1">
        <v>174</v>
      </c>
      <c r="F5" s="1">
        <v>177</v>
      </c>
      <c r="G5" s="1">
        <v>342</v>
      </c>
      <c r="H5" s="1">
        <v>765</v>
      </c>
      <c r="I5" s="1">
        <v>394</v>
      </c>
      <c r="J5" s="1">
        <v>4439</v>
      </c>
    </row>
    <row r="6" spans="1:10" x14ac:dyDescent="0.25">
      <c r="A6" t="s">
        <v>725</v>
      </c>
      <c r="B6" s="149">
        <v>416.66666666666669</v>
      </c>
      <c r="C6" s="149">
        <v>1723.3333333333335</v>
      </c>
      <c r="D6" s="149">
        <v>210.90909090909088</v>
      </c>
      <c r="E6" s="149">
        <v>12.253521126760564</v>
      </c>
      <c r="F6" s="149">
        <v>28.548387096774192</v>
      </c>
      <c r="G6" s="149">
        <v>60</v>
      </c>
      <c r="H6" s="149">
        <v>59.302325581395344</v>
      </c>
      <c r="I6" s="149">
        <v>187.61904761904762</v>
      </c>
      <c r="J6" s="149">
        <v>93.256302521008394</v>
      </c>
    </row>
    <row r="7" spans="1:10" x14ac:dyDescent="0.25">
      <c r="A7" t="s">
        <v>726</v>
      </c>
      <c r="B7" s="1">
        <v>609</v>
      </c>
      <c r="C7" s="1">
        <v>988</v>
      </c>
      <c r="D7" s="1">
        <v>928</v>
      </c>
      <c r="E7" s="1">
        <v>174</v>
      </c>
      <c r="F7" s="1">
        <v>177</v>
      </c>
      <c r="G7" s="1">
        <v>342</v>
      </c>
      <c r="H7" s="1">
        <v>764</v>
      </c>
      <c r="I7" s="1">
        <v>394</v>
      </c>
      <c r="J7" s="1">
        <v>4376</v>
      </c>
    </row>
    <row r="8" spans="1:10" x14ac:dyDescent="0.25">
      <c r="A8" t="s">
        <v>411</v>
      </c>
      <c r="B8" s="1">
        <v>289</v>
      </c>
      <c r="C8" s="1">
        <v>428</v>
      </c>
      <c r="D8" s="1">
        <v>395</v>
      </c>
      <c r="E8" s="1">
        <v>81</v>
      </c>
      <c r="F8" s="1">
        <v>80</v>
      </c>
      <c r="G8" s="1">
        <v>153</v>
      </c>
      <c r="H8" s="1">
        <v>341</v>
      </c>
      <c r="I8" s="1">
        <v>170</v>
      </c>
      <c r="J8" s="1">
        <v>1937</v>
      </c>
    </row>
    <row r="9" spans="1:10" x14ac:dyDescent="0.25">
      <c r="A9" t="s">
        <v>727</v>
      </c>
      <c r="B9" s="5">
        <v>50.88</v>
      </c>
      <c r="C9" s="5">
        <v>49.903288201160542</v>
      </c>
      <c r="D9" s="5">
        <v>51.724137931034484</v>
      </c>
      <c r="E9" s="5">
        <v>52.298850574712638</v>
      </c>
      <c r="F9" s="5">
        <v>50.282485875706215</v>
      </c>
      <c r="G9" s="5">
        <v>49.707602339181285</v>
      </c>
      <c r="H9" s="5">
        <v>49.803921568627452</v>
      </c>
      <c r="I9" s="5">
        <v>51.26903553299492</v>
      </c>
      <c r="J9" s="5">
        <v>50.619508898400547</v>
      </c>
    </row>
    <row r="10" spans="1:10" x14ac:dyDescent="0.25">
      <c r="A10" t="s">
        <v>728</v>
      </c>
      <c r="B10" s="5">
        <v>49.120000000000005</v>
      </c>
      <c r="C10" s="5">
        <v>50.096711798839458</v>
      </c>
      <c r="D10" s="5">
        <v>48.275862068965516</v>
      </c>
      <c r="E10" s="5">
        <v>47.701149425287355</v>
      </c>
      <c r="F10" s="5">
        <v>49.717514124293785</v>
      </c>
      <c r="G10" s="5">
        <v>50.292397660818708</v>
      </c>
      <c r="H10" s="5">
        <v>50.196078431372548</v>
      </c>
      <c r="I10" s="5">
        <v>48.73096446700508</v>
      </c>
      <c r="J10" s="5">
        <v>49.380491101599461</v>
      </c>
    </row>
    <row r="11" spans="1:10" x14ac:dyDescent="0.25">
      <c r="A11" t="s">
        <v>729</v>
      </c>
      <c r="B11" s="5">
        <v>60.919540229885058</v>
      </c>
      <c r="C11" s="5">
        <v>62.651821862348179</v>
      </c>
      <c r="D11" s="5">
        <v>58.405172413793103</v>
      </c>
      <c r="E11" s="5">
        <v>60.919540229885058</v>
      </c>
      <c r="F11" s="5">
        <v>64.971751412429384</v>
      </c>
      <c r="G11" s="5">
        <v>59.649122807017541</v>
      </c>
      <c r="H11" s="5">
        <v>58.376963350785338</v>
      </c>
      <c r="I11" s="5">
        <v>63.705583756345177</v>
      </c>
      <c r="J11" s="5">
        <v>60.6489945155393</v>
      </c>
    </row>
    <row r="12" spans="1:10" x14ac:dyDescent="0.25">
      <c r="A12" t="s">
        <v>730</v>
      </c>
      <c r="B12" s="5">
        <v>5.6603773584905666</v>
      </c>
      <c r="C12" s="5">
        <v>3.2310177705977381</v>
      </c>
      <c r="D12" s="5">
        <v>2.7675276752767526</v>
      </c>
      <c r="E12" s="5">
        <v>0.94339622641509435</v>
      </c>
      <c r="F12" s="5">
        <v>2.6086956521739131</v>
      </c>
      <c r="G12" s="5">
        <v>2.4509803921568629</v>
      </c>
      <c r="H12" s="5">
        <v>5.1569506726457401</v>
      </c>
      <c r="I12" s="5">
        <v>2.788844621513944</v>
      </c>
      <c r="J12" s="5">
        <v>3.5795026375282593</v>
      </c>
    </row>
    <row r="13" spans="1:10" x14ac:dyDescent="0.25">
      <c r="A13" s="10" t="s">
        <v>731</v>
      </c>
      <c r="B13" s="5"/>
      <c r="C13" s="5"/>
      <c r="D13" s="5"/>
      <c r="E13" s="5"/>
      <c r="F13" s="5"/>
      <c r="G13" s="5"/>
      <c r="H13" s="5"/>
      <c r="I13" s="5"/>
      <c r="J13" s="5"/>
    </row>
    <row r="14" spans="1:10" x14ac:dyDescent="0.25">
      <c r="A14" t="s">
        <v>732</v>
      </c>
      <c r="B14" s="5">
        <v>10.535714285714286</v>
      </c>
      <c r="C14" s="5">
        <v>13.201663201663202</v>
      </c>
      <c r="D14" s="5">
        <v>14.269005847953217</v>
      </c>
      <c r="E14" s="5">
        <v>10.650887573964498</v>
      </c>
      <c r="F14" s="5">
        <v>11.931818181818182</v>
      </c>
      <c r="G14" s="5">
        <v>9.7560975609756095</v>
      </c>
      <c r="H14" s="5">
        <v>16.021361815754339</v>
      </c>
      <c r="I14" s="5">
        <v>15.047021943573668</v>
      </c>
      <c r="J14" s="5">
        <v>13.283147158814959</v>
      </c>
    </row>
    <row r="15" spans="1:10" x14ac:dyDescent="0.25">
      <c r="A15" t="s">
        <v>733</v>
      </c>
      <c r="B15" s="5">
        <v>57.499999999999993</v>
      </c>
      <c r="C15" s="5">
        <v>61.122661122661128</v>
      </c>
      <c r="D15" s="5">
        <v>59.766081871345037</v>
      </c>
      <c r="E15" s="5">
        <v>60.946745562130175</v>
      </c>
      <c r="F15" s="5">
        <v>63.06818181818182</v>
      </c>
      <c r="G15" s="5">
        <v>61.890243902439025</v>
      </c>
      <c r="H15" s="5">
        <v>61.281708945260348</v>
      </c>
      <c r="I15" s="5">
        <v>58.620689655172406</v>
      </c>
      <c r="J15" s="5">
        <v>60.320543953375427</v>
      </c>
    </row>
    <row r="16" spans="1:10" x14ac:dyDescent="0.25">
      <c r="A16" t="s">
        <v>734</v>
      </c>
      <c r="B16" s="5">
        <v>31.964285714285712</v>
      </c>
      <c r="C16" s="5">
        <v>25.675675675675674</v>
      </c>
      <c r="D16" s="5">
        <v>25.964912280701753</v>
      </c>
      <c r="E16" s="5">
        <v>28.402366863905325</v>
      </c>
      <c r="F16" s="5">
        <v>25</v>
      </c>
      <c r="G16" s="5">
        <v>28.353658536585364</v>
      </c>
      <c r="H16" s="5">
        <v>22.696929238985312</v>
      </c>
      <c r="I16" s="5">
        <v>26.332288401253916</v>
      </c>
      <c r="J16" s="5">
        <v>26.396308887809617</v>
      </c>
    </row>
    <row r="17" spans="1:10" x14ac:dyDescent="0.25">
      <c r="A17" t="s">
        <v>735</v>
      </c>
      <c r="B17" s="5">
        <v>18.322981366459626</v>
      </c>
      <c r="C17" s="5">
        <v>21.598639455782312</v>
      </c>
      <c r="D17" s="5">
        <v>23.874755381604697</v>
      </c>
      <c r="E17" s="5">
        <v>17.475728155339805</v>
      </c>
      <c r="F17" s="5">
        <v>18.918918918918919</v>
      </c>
      <c r="G17" s="5">
        <v>15.763546798029557</v>
      </c>
      <c r="H17" s="5">
        <v>26.143790849673202</v>
      </c>
      <c r="I17" s="5">
        <v>25.668449197860962</v>
      </c>
      <c r="J17" s="5">
        <v>22.020933977455716</v>
      </c>
    </row>
    <row r="18" spans="1:10" x14ac:dyDescent="0.25">
      <c r="A18" t="s">
        <v>736</v>
      </c>
      <c r="B18" s="5">
        <v>55.590062111801245</v>
      </c>
      <c r="C18" s="5">
        <v>42.006802721088434</v>
      </c>
      <c r="D18" s="5">
        <v>43.444227005870843</v>
      </c>
      <c r="E18" s="5">
        <v>46.601941747572816</v>
      </c>
      <c r="F18" s="5">
        <v>39.63963963963964</v>
      </c>
      <c r="G18" s="5">
        <v>45.812807881773402</v>
      </c>
      <c r="H18" s="5">
        <v>37.037037037037038</v>
      </c>
      <c r="I18" s="5">
        <v>44.919786096256686</v>
      </c>
      <c r="J18" s="5">
        <v>43.760064412238329</v>
      </c>
    </row>
    <row r="19" spans="1:10" x14ac:dyDescent="0.25">
      <c r="A19" s="10" t="s">
        <v>737</v>
      </c>
    </row>
    <row r="20" spans="1:10" x14ac:dyDescent="0.25">
      <c r="A20" t="s">
        <v>32</v>
      </c>
      <c r="B20">
        <v>53.7</v>
      </c>
      <c r="C20">
        <v>49.6</v>
      </c>
      <c r="D20">
        <v>51.4</v>
      </c>
      <c r="E20">
        <v>56.2</v>
      </c>
      <c r="F20">
        <v>54</v>
      </c>
      <c r="G20">
        <v>53.8</v>
      </c>
      <c r="H20">
        <v>49</v>
      </c>
      <c r="I20">
        <v>50.5</v>
      </c>
      <c r="J20">
        <v>51.2</v>
      </c>
    </row>
    <row r="21" spans="1:10" x14ac:dyDescent="0.25">
      <c r="A21" t="s">
        <v>738</v>
      </c>
      <c r="B21" s="5">
        <v>86.029411764705884</v>
      </c>
      <c r="C21" s="5">
        <v>81.877729257641917</v>
      </c>
      <c r="D21" s="5">
        <v>83.391812865497073</v>
      </c>
      <c r="E21" s="5">
        <v>89.940828402366861</v>
      </c>
      <c r="F21" s="5">
        <v>87.5</v>
      </c>
      <c r="G21" s="5">
        <v>66.158536585365852</v>
      </c>
      <c r="H21" s="5">
        <v>84.358288770053477</v>
      </c>
      <c r="I21" s="5">
        <v>80.564263322884017</v>
      </c>
      <c r="J21" s="5">
        <v>82.416769420468555</v>
      </c>
    </row>
    <row r="22" spans="1:10" x14ac:dyDescent="0.25">
      <c r="A22" t="s">
        <v>739</v>
      </c>
      <c r="B22" s="5">
        <v>69.117647058823522</v>
      </c>
      <c r="C22" s="5">
        <v>77.947598253275103</v>
      </c>
      <c r="D22" s="5">
        <v>73.68421052631578</v>
      </c>
      <c r="E22" s="5">
        <v>69.230769230769226</v>
      </c>
      <c r="F22" s="5">
        <v>69.318181818181827</v>
      </c>
      <c r="G22" s="5">
        <v>62.195121951219512</v>
      </c>
      <c r="H22" s="5">
        <v>69.38502673796792</v>
      </c>
      <c r="I22" s="5">
        <v>80.250783699059554</v>
      </c>
      <c r="J22" s="5">
        <v>72.4537607891492</v>
      </c>
    </row>
    <row r="23" spans="1:10" x14ac:dyDescent="0.25">
      <c r="A23" t="s">
        <v>740</v>
      </c>
      <c r="B23" s="5">
        <v>25.727069351230426</v>
      </c>
      <c r="C23" s="5">
        <v>28.137931034482762</v>
      </c>
      <c r="D23" s="5">
        <v>18.53448275862069</v>
      </c>
      <c r="E23" s="5">
        <v>15.753424657534246</v>
      </c>
      <c r="F23" s="5">
        <v>19.444444444444446</v>
      </c>
      <c r="G23" s="5">
        <v>19.014084507042252</v>
      </c>
      <c r="H23" s="5">
        <v>24.074074074074073</v>
      </c>
      <c r="I23" s="5">
        <v>14.173228346456693</v>
      </c>
      <c r="J23" s="5">
        <v>22.249240121580545</v>
      </c>
    </row>
    <row r="24" spans="1:10" x14ac:dyDescent="0.25">
      <c r="A24" t="s">
        <v>741</v>
      </c>
      <c r="B24" s="5">
        <v>5.343511450381679</v>
      </c>
      <c r="C24" s="5">
        <v>4.2285714285714286</v>
      </c>
      <c r="D24" s="5">
        <v>4.1362530413625302</v>
      </c>
      <c r="E24" s="5">
        <v>2.4390243902439024</v>
      </c>
      <c r="F24" s="5">
        <v>3.5087719298245612</v>
      </c>
      <c r="G24" s="5">
        <v>6.6037735849056602</v>
      </c>
      <c r="H24" s="5">
        <v>4.647887323943662</v>
      </c>
      <c r="I24" s="5">
        <v>3.5830618892508146</v>
      </c>
      <c r="J24" s="5">
        <v>4.4718581341557444</v>
      </c>
    </row>
    <row r="25" spans="1:10" x14ac:dyDescent="0.25">
      <c r="A25" t="s">
        <v>742</v>
      </c>
      <c r="B25" s="5">
        <v>11.489749430523919</v>
      </c>
      <c r="C25" s="5">
        <v>11.523672883787661</v>
      </c>
      <c r="D25" s="5">
        <v>11.718208092485549</v>
      </c>
      <c r="E25" s="5">
        <v>11.630252100840336</v>
      </c>
      <c r="F25" s="5">
        <v>11.323741007194245</v>
      </c>
      <c r="G25" s="5">
        <v>11.059649122807018</v>
      </c>
      <c r="H25" s="5">
        <v>11.247097844112769</v>
      </c>
      <c r="I25" s="5">
        <v>11.813432835820896</v>
      </c>
      <c r="J25" s="5">
        <v>11.487661937075879</v>
      </c>
    </row>
    <row r="26" spans="1:10" x14ac:dyDescent="0.25">
      <c r="A26" t="s">
        <v>743</v>
      </c>
      <c r="B26" s="5">
        <v>40.12605042016807</v>
      </c>
      <c r="C26" s="5">
        <v>44.617380025940342</v>
      </c>
      <c r="D26" s="5">
        <v>45.076282940360613</v>
      </c>
      <c r="E26" s="5">
        <v>43.046357615894038</v>
      </c>
      <c r="F26" s="5">
        <v>37.254901960784316</v>
      </c>
      <c r="G26" s="5">
        <v>31.849315068493151</v>
      </c>
      <c r="H26" s="5">
        <v>31.561996779388085</v>
      </c>
      <c r="I26" s="5">
        <v>49.442379182156131</v>
      </c>
      <c r="J26" s="5">
        <v>40.64852345107122</v>
      </c>
    </row>
    <row r="27" spans="1:10" x14ac:dyDescent="0.25">
      <c r="A27" t="s">
        <v>744</v>
      </c>
      <c r="B27" s="5">
        <v>88.888888888888886</v>
      </c>
      <c r="C27" s="5">
        <v>82.234185733512788</v>
      </c>
      <c r="D27" s="5">
        <v>85.163204747774472</v>
      </c>
      <c r="E27" s="5">
        <v>81.11888111888112</v>
      </c>
      <c r="F27" s="5">
        <v>78.620689655172413</v>
      </c>
      <c r="G27" s="5">
        <v>81.343283582089555</v>
      </c>
      <c r="H27" s="5">
        <v>78.627145085803434</v>
      </c>
      <c r="I27" s="5">
        <v>90.697674418604649</v>
      </c>
      <c r="J27" s="5">
        <v>83.383777239709445</v>
      </c>
    </row>
    <row r="28" spans="1:10" x14ac:dyDescent="0.25">
      <c r="A28" s="10" t="s">
        <v>258</v>
      </c>
    </row>
    <row r="29" spans="1:10" x14ac:dyDescent="0.25">
      <c r="A29" t="s">
        <v>745</v>
      </c>
      <c r="B29" s="5">
        <v>29.757785467128027</v>
      </c>
      <c r="C29" s="5">
        <v>82.943925233644862</v>
      </c>
      <c r="D29" s="5">
        <v>89.113924050632903</v>
      </c>
      <c r="E29" s="5">
        <v>97.53086419753086</v>
      </c>
      <c r="F29" s="5">
        <v>100</v>
      </c>
      <c r="G29" s="5">
        <v>94.117647058823522</v>
      </c>
      <c r="H29" s="5">
        <v>82.697947214076251</v>
      </c>
      <c r="I29" s="5">
        <v>94.705882352941174</v>
      </c>
      <c r="J29" s="5">
        <v>79.452762003097575</v>
      </c>
    </row>
    <row r="30" spans="1:10" x14ac:dyDescent="0.25">
      <c r="A30" t="s">
        <v>746</v>
      </c>
      <c r="B30" s="5">
        <v>49.134948096885807</v>
      </c>
      <c r="C30" s="5">
        <v>67.523364485981304</v>
      </c>
      <c r="D30" s="5">
        <v>70.379746835443029</v>
      </c>
      <c r="E30" s="5">
        <v>91.358024691358025</v>
      </c>
      <c r="F30" s="5">
        <v>88.75</v>
      </c>
      <c r="G30" s="5">
        <v>80.392156862745097</v>
      </c>
      <c r="H30" s="5">
        <v>67.741935483870961</v>
      </c>
      <c r="I30" s="5">
        <v>74.705882352941174</v>
      </c>
      <c r="J30" s="5">
        <v>68.921011874032018</v>
      </c>
    </row>
    <row r="31" spans="1:10" x14ac:dyDescent="0.25">
      <c r="A31" t="s">
        <v>747</v>
      </c>
      <c r="B31" s="5">
        <v>49.134948096885807</v>
      </c>
      <c r="C31" s="5">
        <v>30.841121495327101</v>
      </c>
      <c r="D31" s="5">
        <v>27.848101265822784</v>
      </c>
      <c r="E31" s="5">
        <v>7.4074074074074066</v>
      </c>
      <c r="F31" s="5">
        <v>10</v>
      </c>
      <c r="G31" s="5">
        <v>17.647058823529413</v>
      </c>
      <c r="H31" s="5">
        <v>31.378299120234605</v>
      </c>
      <c r="I31" s="5">
        <v>25.294117647058822</v>
      </c>
      <c r="J31" s="5">
        <v>29.685080020650489</v>
      </c>
    </row>
    <row r="32" spans="1:10" x14ac:dyDescent="0.25">
      <c r="A32" t="s">
        <v>748</v>
      </c>
      <c r="B32" s="5">
        <v>91.6955017301038</v>
      </c>
      <c r="C32" s="5">
        <v>90.186915887850475</v>
      </c>
      <c r="D32" s="5">
        <v>36.708860759493675</v>
      </c>
      <c r="E32" s="8" t="s">
        <v>6</v>
      </c>
      <c r="F32" s="8" t="s">
        <v>6</v>
      </c>
      <c r="G32" s="8" t="s">
        <v>6</v>
      </c>
      <c r="H32" s="5">
        <v>49.560117302052788</v>
      </c>
      <c r="I32" s="5">
        <v>31.176470588235293</v>
      </c>
      <c r="J32" s="5">
        <v>52.555498193082087</v>
      </c>
    </row>
    <row r="33" spans="1:10" x14ac:dyDescent="0.25">
      <c r="A33" t="s">
        <v>749</v>
      </c>
      <c r="B33" s="5">
        <v>86.851211072664356</v>
      </c>
      <c r="C33" s="5">
        <v>85.280373831775705</v>
      </c>
      <c r="D33" s="5">
        <v>73.417721518987349</v>
      </c>
      <c r="E33" s="5">
        <v>54.320987654320987</v>
      </c>
      <c r="F33" s="5">
        <v>55.000000000000007</v>
      </c>
      <c r="G33" s="5">
        <v>49.019607843137251</v>
      </c>
      <c r="H33" s="5">
        <v>60.117302052785924</v>
      </c>
      <c r="I33" s="5">
        <v>84.117647058823536</v>
      </c>
      <c r="J33" s="5">
        <v>73.154362416107389</v>
      </c>
    </row>
    <row r="34" spans="1:10" x14ac:dyDescent="0.25">
      <c r="A34" t="s">
        <v>750</v>
      </c>
      <c r="B34" s="5">
        <v>15.570934256055363</v>
      </c>
      <c r="C34" s="5">
        <v>25.700934579439249</v>
      </c>
      <c r="D34" s="5">
        <v>42.025316455696206</v>
      </c>
      <c r="E34" s="5">
        <v>64.197530864197532</v>
      </c>
      <c r="F34" s="5">
        <v>51.249999999999993</v>
      </c>
      <c r="G34" s="5">
        <v>62.091503267973856</v>
      </c>
      <c r="H34" s="5">
        <v>39.002932551319645</v>
      </c>
      <c r="I34" s="5">
        <v>27.647058823529413</v>
      </c>
      <c r="J34" s="5">
        <v>35.570469798657719</v>
      </c>
    </row>
    <row r="35" spans="1:10" x14ac:dyDescent="0.25">
      <c r="A35" t="s">
        <v>751</v>
      </c>
      <c r="B35" s="5">
        <v>61.9</v>
      </c>
      <c r="C35" s="5">
        <v>70.099999999999994</v>
      </c>
      <c r="D35" s="5">
        <v>72.7</v>
      </c>
      <c r="E35" s="5">
        <v>69.099999999999994</v>
      </c>
      <c r="F35" s="5">
        <v>53.79999999999999</v>
      </c>
      <c r="G35" s="5">
        <v>56.899999999999991</v>
      </c>
      <c r="H35" s="5">
        <v>55.1</v>
      </c>
      <c r="I35" s="5">
        <v>81.8</v>
      </c>
      <c r="J35" s="5">
        <v>66</v>
      </c>
    </row>
    <row r="36" spans="1:10" x14ac:dyDescent="0.25">
      <c r="A36" t="s">
        <v>752</v>
      </c>
      <c r="B36" s="5">
        <v>54</v>
      </c>
      <c r="C36" s="5">
        <v>72.900000000000006</v>
      </c>
      <c r="D36" s="5">
        <v>79</v>
      </c>
      <c r="E36" s="5">
        <v>79</v>
      </c>
      <c r="F36" s="5">
        <v>70</v>
      </c>
      <c r="G36" s="5">
        <v>66.7</v>
      </c>
      <c r="H36" s="5">
        <v>66.599999999999994</v>
      </c>
      <c r="I36" s="5">
        <v>88.8</v>
      </c>
      <c r="J36" s="5">
        <v>71.2</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43"/>
  <sheetViews>
    <sheetView workbookViewId="0">
      <selection activeCell="A2" sqref="A2"/>
    </sheetView>
  </sheetViews>
  <sheetFormatPr defaultRowHeight="15" x14ac:dyDescent="0.25"/>
  <cols>
    <col min="1" max="1" width="51.140625" bestFit="1" customWidth="1"/>
  </cols>
  <sheetData>
    <row r="1" spans="1:3" x14ac:dyDescent="0.25">
      <c r="A1" s="10" t="s">
        <v>719</v>
      </c>
    </row>
    <row r="2" spans="1:3" ht="30" x14ac:dyDescent="0.25">
      <c r="A2" s="59"/>
      <c r="B2" s="87" t="s">
        <v>44</v>
      </c>
      <c r="C2" s="85" t="s">
        <v>13</v>
      </c>
    </row>
    <row r="3" spans="1:3" x14ac:dyDescent="0.25">
      <c r="A3" s="10" t="s">
        <v>493</v>
      </c>
    </row>
    <row r="4" spans="1:3" x14ac:dyDescent="0.25">
      <c r="A4" t="s">
        <v>494</v>
      </c>
      <c r="B4">
        <v>157</v>
      </c>
      <c r="C4" s="5">
        <f>100*B4/B$43</f>
        <v>19.551681195516814</v>
      </c>
    </row>
    <row r="5" spans="1:3" x14ac:dyDescent="0.25">
      <c r="A5" t="s">
        <v>495</v>
      </c>
      <c r="B5">
        <v>181</v>
      </c>
      <c r="C5" s="5">
        <f t="shared" ref="C5:C43" si="0">100*B5/B$43</f>
        <v>22.540473225404732</v>
      </c>
    </row>
    <row r="6" spans="1:3" x14ac:dyDescent="0.25">
      <c r="A6" t="s">
        <v>496</v>
      </c>
      <c r="B6">
        <v>105</v>
      </c>
      <c r="C6" s="5">
        <f t="shared" si="0"/>
        <v>13.075965130759652</v>
      </c>
    </row>
    <row r="7" spans="1:3" x14ac:dyDescent="0.25">
      <c r="A7" t="s">
        <v>201</v>
      </c>
      <c r="B7">
        <v>360</v>
      </c>
      <c r="C7" s="5">
        <f t="shared" si="0"/>
        <v>44.831880448318806</v>
      </c>
    </row>
    <row r="8" spans="1:3" x14ac:dyDescent="0.25">
      <c r="A8" s="10" t="s">
        <v>197</v>
      </c>
      <c r="C8" s="5"/>
    </row>
    <row r="9" spans="1:3" x14ac:dyDescent="0.25">
      <c r="A9" t="s">
        <v>198</v>
      </c>
      <c r="B9">
        <v>694</v>
      </c>
      <c r="C9" s="5">
        <f t="shared" si="0"/>
        <v>86.425902864259029</v>
      </c>
    </row>
    <row r="10" spans="1:3" x14ac:dyDescent="0.25">
      <c r="A10" t="s">
        <v>199</v>
      </c>
      <c r="B10">
        <v>69</v>
      </c>
      <c r="C10" s="5">
        <f t="shared" si="0"/>
        <v>8.5927770859277715</v>
      </c>
    </row>
    <row r="11" spans="1:3" x14ac:dyDescent="0.25">
      <c r="A11" t="s">
        <v>200</v>
      </c>
      <c r="B11">
        <v>29</v>
      </c>
      <c r="C11" s="5">
        <f t="shared" si="0"/>
        <v>3.6114570361145701</v>
      </c>
    </row>
    <row r="12" spans="1:3" x14ac:dyDescent="0.25">
      <c r="A12" t="s">
        <v>201</v>
      </c>
      <c r="B12">
        <v>10</v>
      </c>
      <c r="C12" s="5">
        <f t="shared" si="0"/>
        <v>1.2453300124533002</v>
      </c>
    </row>
    <row r="13" spans="1:3" x14ac:dyDescent="0.25">
      <c r="A13" s="10" t="s">
        <v>202</v>
      </c>
      <c r="C13" s="5"/>
    </row>
    <row r="14" spans="1:3" x14ac:dyDescent="0.25">
      <c r="A14" t="s">
        <v>203</v>
      </c>
      <c r="B14">
        <v>138</v>
      </c>
      <c r="C14" s="5">
        <f t="shared" si="0"/>
        <v>17.185554171855543</v>
      </c>
    </row>
    <row r="15" spans="1:3" x14ac:dyDescent="0.25">
      <c r="A15" t="s">
        <v>204</v>
      </c>
      <c r="B15">
        <v>277</v>
      </c>
      <c r="C15" s="5">
        <f t="shared" si="0"/>
        <v>34.495641344956411</v>
      </c>
    </row>
    <row r="16" spans="1:3" x14ac:dyDescent="0.25">
      <c r="A16" t="s">
        <v>205</v>
      </c>
      <c r="B16">
        <v>73</v>
      </c>
      <c r="C16" s="5">
        <f t="shared" si="0"/>
        <v>9.0909090909090917</v>
      </c>
    </row>
    <row r="17" spans="1:3" x14ac:dyDescent="0.25">
      <c r="A17" t="s">
        <v>206</v>
      </c>
      <c r="B17">
        <v>35</v>
      </c>
      <c r="C17" s="5">
        <f t="shared" si="0"/>
        <v>4.3586550435865501</v>
      </c>
    </row>
    <row r="18" spans="1:3" x14ac:dyDescent="0.25">
      <c r="A18" t="s">
        <v>201</v>
      </c>
      <c r="B18">
        <v>280</v>
      </c>
      <c r="C18" s="5">
        <f t="shared" si="0"/>
        <v>34.869240348692401</v>
      </c>
    </row>
    <row r="19" spans="1:3" x14ac:dyDescent="0.25">
      <c r="A19" s="10" t="s">
        <v>497</v>
      </c>
      <c r="C19" s="5"/>
    </row>
    <row r="20" spans="1:3" x14ac:dyDescent="0.25">
      <c r="A20" t="s">
        <v>438</v>
      </c>
      <c r="B20">
        <v>133</v>
      </c>
      <c r="C20" s="5">
        <f t="shared" si="0"/>
        <v>16.562889165628892</v>
      </c>
    </row>
    <row r="21" spans="1:3" x14ac:dyDescent="0.25">
      <c r="A21" t="s">
        <v>498</v>
      </c>
      <c r="B21">
        <v>234</v>
      </c>
      <c r="C21" s="5">
        <f t="shared" si="0"/>
        <v>29.140722291407222</v>
      </c>
    </row>
    <row r="22" spans="1:3" x14ac:dyDescent="0.25">
      <c r="A22" t="s">
        <v>499</v>
      </c>
      <c r="B22">
        <v>51</v>
      </c>
      <c r="C22" s="5">
        <f t="shared" si="0"/>
        <v>6.3511830635118303</v>
      </c>
    </row>
    <row r="23" spans="1:3" x14ac:dyDescent="0.25">
      <c r="A23" t="s">
        <v>201</v>
      </c>
      <c r="B23">
        <v>385</v>
      </c>
      <c r="C23" s="5">
        <f t="shared" si="0"/>
        <v>47.945205479452056</v>
      </c>
    </row>
    <row r="24" spans="1:3" x14ac:dyDescent="0.25">
      <c r="A24" s="10" t="s">
        <v>500</v>
      </c>
      <c r="C24" s="5"/>
    </row>
    <row r="25" spans="1:3" x14ac:dyDescent="0.25">
      <c r="A25" t="s">
        <v>501</v>
      </c>
      <c r="B25">
        <v>150</v>
      </c>
      <c r="C25" s="5">
        <f t="shared" si="0"/>
        <v>18.679950186799502</v>
      </c>
    </row>
    <row r="26" spans="1:3" x14ac:dyDescent="0.25">
      <c r="A26" t="s">
        <v>502</v>
      </c>
      <c r="B26">
        <v>125</v>
      </c>
      <c r="C26" s="5">
        <f t="shared" si="0"/>
        <v>15.566625155666252</v>
      </c>
    </row>
    <row r="27" spans="1:3" x14ac:dyDescent="0.25">
      <c r="A27" t="s">
        <v>503</v>
      </c>
      <c r="B27">
        <v>44</v>
      </c>
      <c r="C27" s="5">
        <f t="shared" si="0"/>
        <v>5.4794520547945202</v>
      </c>
    </row>
    <row r="28" spans="1:3" x14ac:dyDescent="0.25">
      <c r="A28" t="s">
        <v>504</v>
      </c>
      <c r="B28">
        <v>41</v>
      </c>
      <c r="C28" s="5">
        <f t="shared" si="0"/>
        <v>5.1058530510585305</v>
      </c>
    </row>
    <row r="29" spans="1:3" x14ac:dyDescent="0.25">
      <c r="A29" t="s">
        <v>505</v>
      </c>
      <c r="B29">
        <v>77</v>
      </c>
      <c r="C29" s="5">
        <f t="shared" si="0"/>
        <v>9.5890410958904102</v>
      </c>
    </row>
    <row r="30" spans="1:3" x14ac:dyDescent="0.25">
      <c r="A30" t="s">
        <v>201</v>
      </c>
      <c r="B30">
        <v>366</v>
      </c>
      <c r="C30" s="5">
        <f t="shared" si="0"/>
        <v>45.579078455790786</v>
      </c>
    </row>
    <row r="31" spans="1:3" x14ac:dyDescent="0.25">
      <c r="A31" s="10" t="s">
        <v>506</v>
      </c>
      <c r="C31" s="5"/>
    </row>
    <row r="32" spans="1:3" x14ac:dyDescent="0.25">
      <c r="A32" t="s">
        <v>507</v>
      </c>
      <c r="B32">
        <v>124</v>
      </c>
      <c r="C32" s="5">
        <f t="shared" si="0"/>
        <v>15.442092154420921</v>
      </c>
    </row>
    <row r="33" spans="1:3" x14ac:dyDescent="0.25">
      <c r="A33" t="s">
        <v>508</v>
      </c>
      <c r="B33">
        <v>56</v>
      </c>
      <c r="C33" s="5">
        <f t="shared" si="0"/>
        <v>6.973848069738481</v>
      </c>
    </row>
    <row r="34" spans="1:3" x14ac:dyDescent="0.25">
      <c r="A34" t="s">
        <v>509</v>
      </c>
      <c r="B34">
        <v>28</v>
      </c>
      <c r="C34" s="5">
        <f t="shared" si="0"/>
        <v>3.4869240348692405</v>
      </c>
    </row>
    <row r="35" spans="1:3" x14ac:dyDescent="0.25">
      <c r="A35" t="s">
        <v>510</v>
      </c>
      <c r="B35">
        <v>10</v>
      </c>
      <c r="C35" s="5">
        <f t="shared" si="0"/>
        <v>1.2453300124533002</v>
      </c>
    </row>
    <row r="36" spans="1:3" x14ac:dyDescent="0.25">
      <c r="A36" t="s">
        <v>511</v>
      </c>
      <c r="B36">
        <v>585</v>
      </c>
      <c r="C36" s="5">
        <f t="shared" si="0"/>
        <v>72.851805728518059</v>
      </c>
    </row>
    <row r="37" spans="1:3" x14ac:dyDescent="0.25">
      <c r="A37" s="10" t="s">
        <v>512</v>
      </c>
      <c r="C37" s="5"/>
    </row>
    <row r="38" spans="1:3" x14ac:dyDescent="0.25">
      <c r="A38" t="s">
        <v>513</v>
      </c>
      <c r="B38">
        <v>247</v>
      </c>
      <c r="C38" s="5">
        <f t="shared" si="0"/>
        <v>30.759651307596513</v>
      </c>
    </row>
    <row r="39" spans="1:3" x14ac:dyDescent="0.25">
      <c r="A39" t="s">
        <v>514</v>
      </c>
      <c r="B39">
        <v>65</v>
      </c>
      <c r="C39" s="5">
        <f t="shared" si="0"/>
        <v>8.0946450809464512</v>
      </c>
    </row>
    <row r="40" spans="1:3" x14ac:dyDescent="0.25">
      <c r="A40" t="s">
        <v>515</v>
      </c>
      <c r="B40">
        <v>32</v>
      </c>
      <c r="C40" s="5">
        <f t="shared" si="0"/>
        <v>3.9850560398505603</v>
      </c>
    </row>
    <row r="41" spans="1:3" x14ac:dyDescent="0.25">
      <c r="A41" t="s">
        <v>516</v>
      </c>
      <c r="B41">
        <v>4</v>
      </c>
      <c r="C41" s="5">
        <f t="shared" si="0"/>
        <v>0.49813200498132004</v>
      </c>
    </row>
    <row r="42" spans="1:3" x14ac:dyDescent="0.25">
      <c r="A42" t="s">
        <v>511</v>
      </c>
      <c r="B42">
        <v>487</v>
      </c>
      <c r="C42" s="5">
        <f t="shared" si="0"/>
        <v>60.647571606475715</v>
      </c>
    </row>
    <row r="43" spans="1:3" x14ac:dyDescent="0.25">
      <c r="A43" s="17" t="s">
        <v>2</v>
      </c>
      <c r="B43" s="17">
        <v>803</v>
      </c>
      <c r="C43" s="22">
        <f t="shared" si="0"/>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2"/>
  <sheetViews>
    <sheetView workbookViewId="0">
      <selection activeCell="D10" sqref="D10"/>
    </sheetView>
  </sheetViews>
  <sheetFormatPr defaultRowHeight="15" x14ac:dyDescent="0.25"/>
  <cols>
    <col min="1" max="1" width="26.42578125" customWidth="1"/>
    <col min="2" max="5" width="14.5703125" customWidth="1"/>
    <col min="6" max="6" width="9.5703125" bestFit="1" customWidth="1"/>
  </cols>
  <sheetData>
    <row r="1" spans="1:6" x14ac:dyDescent="0.25">
      <c r="A1" s="10" t="s">
        <v>627</v>
      </c>
    </row>
    <row r="2" spans="1:6" x14ac:dyDescent="0.25">
      <c r="A2" s="24"/>
      <c r="B2" s="61">
        <v>2016</v>
      </c>
      <c r="C2" s="61">
        <v>2021</v>
      </c>
      <c r="D2" s="159" t="s">
        <v>10</v>
      </c>
      <c r="E2" s="159"/>
    </row>
    <row r="3" spans="1:6" x14ac:dyDescent="0.25">
      <c r="A3" s="77" t="s">
        <v>32</v>
      </c>
      <c r="B3" s="79">
        <v>47.415068493150685</v>
      </c>
      <c r="C3" s="79">
        <v>51.358904109589041</v>
      </c>
      <c r="D3" s="79">
        <f>C3-B3</f>
        <v>3.9438356164383563</v>
      </c>
      <c r="E3" s="120">
        <f>D3/B3</f>
        <v>8.3176841071273808E-2</v>
      </c>
      <c r="F3" s="29"/>
    </row>
    <row r="4" spans="1:6" x14ac:dyDescent="0.25">
      <c r="A4" s="77" t="s">
        <v>556</v>
      </c>
      <c r="B4" s="79">
        <v>44.713362977142509</v>
      </c>
      <c r="C4" s="79">
        <v>47.395091379643077</v>
      </c>
      <c r="D4" s="79">
        <f>C4-B4</f>
        <v>2.6817284025005677</v>
      </c>
      <c r="E4" s="120">
        <f>D4/B4</f>
        <v>5.997599428769132E-2</v>
      </c>
      <c r="F4" s="29"/>
    </row>
    <row r="5" spans="1:6" x14ac:dyDescent="0.25">
      <c r="A5" s="10" t="s">
        <v>33</v>
      </c>
      <c r="B5" s="77"/>
      <c r="C5" s="77"/>
      <c r="D5" s="77"/>
      <c r="E5" s="120"/>
      <c r="F5" s="29"/>
    </row>
    <row r="6" spans="1:6" x14ac:dyDescent="0.25">
      <c r="A6" t="s">
        <v>34</v>
      </c>
      <c r="B6">
        <v>560</v>
      </c>
      <c r="C6">
        <v>547</v>
      </c>
      <c r="D6">
        <f>C6-B6</f>
        <v>-13</v>
      </c>
      <c r="E6" s="4">
        <f>D6/B6</f>
        <v>-2.3214285714285715E-2</v>
      </c>
      <c r="F6" s="29"/>
    </row>
    <row r="7" spans="1:6" x14ac:dyDescent="0.25">
      <c r="A7" t="s">
        <v>35</v>
      </c>
      <c r="B7" s="1">
        <v>2638</v>
      </c>
      <c r="C7" s="1">
        <v>2484</v>
      </c>
      <c r="D7">
        <f t="shared" ref="D7:D8" si="0">C7-B7</f>
        <v>-154</v>
      </c>
      <c r="E7" s="4">
        <f t="shared" ref="E7:E8" si="1">D7/B7</f>
        <v>-5.8377558756633814E-2</v>
      </c>
      <c r="F7" s="29"/>
    </row>
    <row r="8" spans="1:6" x14ac:dyDescent="0.25">
      <c r="A8" t="s">
        <v>36</v>
      </c>
      <c r="B8">
        <v>924</v>
      </c>
      <c r="C8" s="1">
        <v>1087</v>
      </c>
      <c r="D8">
        <f t="shared" si="0"/>
        <v>163</v>
      </c>
      <c r="E8" s="4">
        <f t="shared" si="1"/>
        <v>0.1764069264069264</v>
      </c>
      <c r="F8" s="29"/>
    </row>
    <row r="9" spans="1:6" x14ac:dyDescent="0.25">
      <c r="A9" s="10" t="s">
        <v>37</v>
      </c>
      <c r="E9" s="4"/>
      <c r="F9" s="29"/>
    </row>
    <row r="10" spans="1:6" x14ac:dyDescent="0.25">
      <c r="A10" t="s">
        <v>38</v>
      </c>
      <c r="B10" s="5">
        <f>100*(B6+B8)/B7</f>
        <v>56.254738438210765</v>
      </c>
      <c r="C10" s="5">
        <f>100*(C6+C8)/C7</f>
        <v>65.780998389694048</v>
      </c>
      <c r="D10" s="5">
        <f>C10-B10</f>
        <v>9.5262599514832829</v>
      </c>
      <c r="E10" s="4">
        <v>0.16934146733162347</v>
      </c>
      <c r="F10" s="29"/>
    </row>
    <row r="11" spans="1:6" x14ac:dyDescent="0.25">
      <c r="A11" t="s">
        <v>39</v>
      </c>
      <c r="B11" s="5">
        <f>100*B6/B7</f>
        <v>21.228203184230477</v>
      </c>
      <c r="C11" s="5">
        <f>100*C6/C7</f>
        <v>22.020933977455716</v>
      </c>
      <c r="D11" s="5">
        <f t="shared" ref="D11:D12" si="2">C11-B11</f>
        <v>0.79273079322523898</v>
      </c>
      <c r="E11" s="4">
        <v>3.7343282723717508E-2</v>
      </c>
      <c r="F11" s="29"/>
    </row>
    <row r="12" spans="1:6" x14ac:dyDescent="0.25">
      <c r="A12" s="13" t="s">
        <v>40</v>
      </c>
      <c r="B12" s="32">
        <f>100*B8/B7</f>
        <v>35.026535253980285</v>
      </c>
      <c r="C12" s="32">
        <f>100*C8/C7</f>
        <v>43.760064412238329</v>
      </c>
      <c r="D12" s="32">
        <f t="shared" si="2"/>
        <v>8.7335291582580439</v>
      </c>
      <c r="E12" s="31">
        <v>0.24934036709399024</v>
      </c>
      <c r="F12" s="29"/>
    </row>
  </sheetData>
  <mergeCells count="1">
    <mergeCell ref="D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3"/>
  <sheetViews>
    <sheetView workbookViewId="0">
      <selection activeCell="D21" sqref="D21"/>
    </sheetView>
  </sheetViews>
  <sheetFormatPr defaultRowHeight="15" x14ac:dyDescent="0.25"/>
  <cols>
    <col min="1" max="1" width="18.5703125" customWidth="1"/>
    <col min="2" max="5" width="14.28515625" customWidth="1"/>
  </cols>
  <sheetData>
    <row r="1" spans="1:6" s="10" customFormat="1" x14ac:dyDescent="0.25">
      <c r="A1" s="10" t="s">
        <v>519</v>
      </c>
    </row>
    <row r="2" spans="1:6" s="10" customFormat="1" x14ac:dyDescent="0.25">
      <c r="A2" s="160" t="s">
        <v>9</v>
      </c>
      <c r="B2" s="158">
        <v>2016</v>
      </c>
      <c r="C2" s="158">
        <v>2021</v>
      </c>
      <c r="D2" s="158" t="s">
        <v>41</v>
      </c>
      <c r="E2" s="158"/>
    </row>
    <row r="3" spans="1:6" s="10" customFormat="1" x14ac:dyDescent="0.25">
      <c r="A3" s="161"/>
      <c r="B3" s="162"/>
      <c r="C3" s="162"/>
      <c r="D3" s="21" t="s">
        <v>42</v>
      </c>
      <c r="E3" s="21" t="s">
        <v>13</v>
      </c>
    </row>
    <row r="4" spans="1:6" x14ac:dyDescent="0.25">
      <c r="A4" t="s">
        <v>14</v>
      </c>
      <c r="B4" s="5">
        <v>48.6</v>
      </c>
      <c r="C4" s="5">
        <v>53.69315068493151</v>
      </c>
      <c r="D4" s="5">
        <v>5.0931506849315085</v>
      </c>
      <c r="E4" s="5">
        <v>10.479733919612158</v>
      </c>
      <c r="F4" s="74"/>
    </row>
    <row r="5" spans="1:6" x14ac:dyDescent="0.25">
      <c r="A5" t="s">
        <v>15</v>
      </c>
      <c r="B5" s="5">
        <v>44.7</v>
      </c>
      <c r="C5" s="5">
        <v>49.584931506849315</v>
      </c>
      <c r="D5" s="5">
        <v>4.8849315068493127</v>
      </c>
      <c r="E5" s="5">
        <v>10.928258404584591</v>
      </c>
      <c r="F5" s="74"/>
    </row>
    <row r="6" spans="1:6" x14ac:dyDescent="0.25">
      <c r="A6" t="s">
        <v>16</v>
      </c>
      <c r="B6" s="5">
        <v>47.4</v>
      </c>
      <c r="C6" s="5">
        <v>51.413698630136984</v>
      </c>
      <c r="D6" s="5">
        <v>4.0136986301369859</v>
      </c>
      <c r="E6" s="5">
        <v>8.4677186289809825</v>
      </c>
      <c r="F6" s="74"/>
    </row>
    <row r="7" spans="1:6" x14ac:dyDescent="0.25">
      <c r="A7" t="s">
        <v>17</v>
      </c>
      <c r="B7" s="5">
        <v>51.8</v>
      </c>
      <c r="C7" s="5">
        <v>56.153424657534245</v>
      </c>
      <c r="D7" s="5">
        <v>4.3534246575342479</v>
      </c>
      <c r="E7" s="5">
        <v>8.4042947056645723</v>
      </c>
      <c r="F7" s="74"/>
    </row>
    <row r="8" spans="1:6" x14ac:dyDescent="0.25">
      <c r="A8" t="s">
        <v>18</v>
      </c>
      <c r="B8" s="5">
        <v>51.8</v>
      </c>
      <c r="C8" s="5">
        <v>54.013698630136986</v>
      </c>
      <c r="D8" s="5">
        <v>2.2136986301369888</v>
      </c>
      <c r="E8" s="5">
        <v>4.2735494790289357</v>
      </c>
      <c r="F8" s="74"/>
    </row>
    <row r="9" spans="1:6" x14ac:dyDescent="0.25">
      <c r="A9" t="s">
        <v>19</v>
      </c>
      <c r="B9" s="5">
        <v>48.8</v>
      </c>
      <c r="C9" s="5">
        <v>53.849315068493155</v>
      </c>
      <c r="D9" s="5">
        <v>5.0493150684931578</v>
      </c>
      <c r="E9" s="5">
        <v>10.346957107567947</v>
      </c>
      <c r="F9" s="74"/>
    </row>
    <row r="10" spans="1:6" x14ac:dyDescent="0.25">
      <c r="A10" t="s">
        <v>20</v>
      </c>
      <c r="B10" s="5">
        <v>46.3</v>
      </c>
      <c r="C10" s="5">
        <v>49.017808219178079</v>
      </c>
      <c r="D10" s="5">
        <v>2.7178082191780817</v>
      </c>
      <c r="E10" s="5">
        <v>5.8699961537323579</v>
      </c>
      <c r="F10" s="74"/>
    </row>
    <row r="11" spans="1:6" x14ac:dyDescent="0.25">
      <c r="A11" t="s">
        <v>21</v>
      </c>
      <c r="B11" s="5">
        <v>45.6</v>
      </c>
      <c r="C11" s="5">
        <v>50.468493150684928</v>
      </c>
      <c r="D11" s="5">
        <v>4.8684931506849267</v>
      </c>
      <c r="E11" s="5">
        <v>10.676520067291506</v>
      </c>
      <c r="F11" s="74"/>
    </row>
    <row r="12" spans="1:6" s="10" customFormat="1" x14ac:dyDescent="0.25">
      <c r="A12" s="17" t="s">
        <v>2</v>
      </c>
      <c r="B12" s="22">
        <v>47.1</v>
      </c>
      <c r="C12" s="22">
        <v>51.205479452054796</v>
      </c>
      <c r="D12" s="22">
        <v>4.1054794520547944</v>
      </c>
      <c r="E12" s="22">
        <v>8.7165168833435125</v>
      </c>
    </row>
    <row r="13" spans="1:6" x14ac:dyDescent="0.25">
      <c r="A13" t="s">
        <v>678</v>
      </c>
    </row>
  </sheetData>
  <mergeCells count="4">
    <mergeCell ref="D2:E2"/>
    <mergeCell ref="A2:A3"/>
    <mergeCell ref="B2:B3"/>
    <mergeCell ref="C2: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
  <sheetViews>
    <sheetView workbookViewId="0">
      <selection activeCell="A9" sqref="A9:E9"/>
    </sheetView>
  </sheetViews>
  <sheetFormatPr defaultRowHeight="15" x14ac:dyDescent="0.25"/>
  <cols>
    <col min="1" max="1" width="30.140625" customWidth="1"/>
    <col min="2" max="5" width="14.7109375" customWidth="1"/>
  </cols>
  <sheetData>
    <row r="1" spans="1:5" s="10" customFormat="1" x14ac:dyDescent="0.25">
      <c r="A1" s="10" t="s">
        <v>520</v>
      </c>
    </row>
    <row r="2" spans="1:5" s="10" customFormat="1" x14ac:dyDescent="0.25">
      <c r="A2" s="160" t="s">
        <v>43</v>
      </c>
      <c r="B2" s="158">
        <v>2016</v>
      </c>
      <c r="C2" s="158"/>
      <c r="D2" s="158">
        <v>2021</v>
      </c>
      <c r="E2" s="158"/>
    </row>
    <row r="3" spans="1:5" s="10" customFormat="1" ht="30" x14ac:dyDescent="0.25">
      <c r="A3" s="161"/>
      <c r="B3" s="19" t="s">
        <v>44</v>
      </c>
      <c r="C3" s="19" t="s">
        <v>45</v>
      </c>
      <c r="D3" s="19" t="s">
        <v>44</v>
      </c>
      <c r="E3" s="19" t="s">
        <v>45</v>
      </c>
    </row>
    <row r="4" spans="1:5" x14ac:dyDescent="0.25">
      <c r="A4" t="s">
        <v>46</v>
      </c>
      <c r="B4" s="35">
        <v>1167</v>
      </c>
      <c r="C4" s="36">
        <f>100*B4/B$9</f>
        <v>28.914767096134788</v>
      </c>
      <c r="D4" s="35">
        <v>1027</v>
      </c>
      <c r="E4" s="36">
        <f>100*D4/D$9</f>
        <v>25.888580791530124</v>
      </c>
    </row>
    <row r="5" spans="1:5" x14ac:dyDescent="0.25">
      <c r="A5" t="s">
        <v>47</v>
      </c>
      <c r="B5" s="1">
        <v>1973</v>
      </c>
      <c r="C5" s="69">
        <f t="shared" ref="C5:E9" si="0">100*B5/B$9</f>
        <v>48.885034687809714</v>
      </c>
      <c r="D5" s="1">
        <v>1911</v>
      </c>
      <c r="E5" s="69">
        <f t="shared" si="0"/>
        <v>48.172422485505422</v>
      </c>
    </row>
    <row r="6" spans="1:5" x14ac:dyDescent="0.25">
      <c r="A6" t="s">
        <v>48</v>
      </c>
      <c r="B6">
        <v>803</v>
      </c>
      <c r="C6" s="69">
        <f t="shared" si="0"/>
        <v>19.89593657086224</v>
      </c>
      <c r="D6">
        <v>922</v>
      </c>
      <c r="E6" s="69">
        <f t="shared" si="0"/>
        <v>23.241744391227627</v>
      </c>
    </row>
    <row r="7" spans="1:5" x14ac:dyDescent="0.25">
      <c r="A7" t="s">
        <v>49</v>
      </c>
      <c r="B7">
        <v>83</v>
      </c>
      <c r="C7" s="69">
        <f t="shared" si="0"/>
        <v>2.0564915758176414</v>
      </c>
      <c r="D7">
        <v>94</v>
      </c>
      <c r="E7" s="69">
        <f t="shared" si="0"/>
        <v>2.3695487774136628</v>
      </c>
    </row>
    <row r="8" spans="1:5" x14ac:dyDescent="0.25">
      <c r="A8" t="s">
        <v>50</v>
      </c>
      <c r="B8">
        <v>10</v>
      </c>
      <c r="C8" s="69">
        <f t="shared" si="0"/>
        <v>0.24777006937561943</v>
      </c>
      <c r="D8">
        <v>13</v>
      </c>
      <c r="E8" s="69">
        <f t="shared" si="0"/>
        <v>0.32770355432316611</v>
      </c>
    </row>
    <row r="9" spans="1:5" x14ac:dyDescent="0.25">
      <c r="A9" s="10" t="s">
        <v>51</v>
      </c>
      <c r="B9" s="28">
        <v>4036</v>
      </c>
      <c r="C9" s="121">
        <f t="shared" si="0"/>
        <v>100</v>
      </c>
      <c r="D9" s="28">
        <f>SUM(D4:D8)</f>
        <v>3967</v>
      </c>
      <c r="E9" s="121">
        <f t="shared" si="0"/>
        <v>100</v>
      </c>
    </row>
    <row r="10" spans="1:5" x14ac:dyDescent="0.25">
      <c r="A10" t="s">
        <v>31</v>
      </c>
      <c r="B10">
        <v>1</v>
      </c>
      <c r="C10" s="3" t="s">
        <v>52</v>
      </c>
      <c r="D10">
        <v>88</v>
      </c>
      <c r="E10" s="3" t="s">
        <v>52</v>
      </c>
    </row>
    <row r="11" spans="1:5" x14ac:dyDescent="0.25">
      <c r="A11" s="26"/>
      <c r="B11" s="26"/>
      <c r="C11" s="26"/>
      <c r="D11" s="26"/>
      <c r="E11" s="26"/>
    </row>
  </sheetData>
  <mergeCells count="3">
    <mergeCell ref="B2:C2"/>
    <mergeCell ref="D2:E2"/>
    <mergeCell ref="A2:A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9"/>
  <sheetViews>
    <sheetView workbookViewId="0"/>
  </sheetViews>
  <sheetFormatPr defaultRowHeight="15" x14ac:dyDescent="0.25"/>
  <cols>
    <col min="1" max="1" width="42.5703125" customWidth="1"/>
    <col min="2" max="5" width="11.85546875" customWidth="1"/>
  </cols>
  <sheetData>
    <row r="1" spans="1:5" s="10" customFormat="1" x14ac:dyDescent="0.25">
      <c r="A1" s="10" t="s">
        <v>521</v>
      </c>
    </row>
    <row r="2" spans="1:5" s="10" customFormat="1" x14ac:dyDescent="0.25">
      <c r="A2" s="156" t="s">
        <v>53</v>
      </c>
      <c r="B2" s="158">
        <v>2016</v>
      </c>
      <c r="C2" s="158"/>
      <c r="D2" s="158">
        <v>2021</v>
      </c>
      <c r="E2" s="158"/>
    </row>
    <row r="3" spans="1:5" s="10" customFormat="1" x14ac:dyDescent="0.25">
      <c r="A3" s="157"/>
      <c r="B3" s="12" t="s">
        <v>44</v>
      </c>
      <c r="C3" s="12" t="s">
        <v>13</v>
      </c>
      <c r="D3" s="12" t="s">
        <v>44</v>
      </c>
      <c r="E3" s="12" t="s">
        <v>13</v>
      </c>
    </row>
    <row r="4" spans="1:5" x14ac:dyDescent="0.25">
      <c r="A4" t="s">
        <v>54</v>
      </c>
      <c r="B4">
        <v>197</v>
      </c>
      <c r="C4" s="5">
        <v>58.805970149253731</v>
      </c>
      <c r="D4">
        <v>178</v>
      </c>
      <c r="E4" s="5">
        <v>50</v>
      </c>
    </row>
    <row r="5" spans="1:5" x14ac:dyDescent="0.25">
      <c r="A5" t="s">
        <v>55</v>
      </c>
      <c r="B5">
        <v>37</v>
      </c>
      <c r="C5" s="5">
        <v>11.044776119402986</v>
      </c>
      <c r="D5">
        <v>45</v>
      </c>
      <c r="E5" s="5">
        <v>12.640449438202246</v>
      </c>
    </row>
    <row r="6" spans="1:5" x14ac:dyDescent="0.25">
      <c r="A6" t="s">
        <v>56</v>
      </c>
      <c r="B6">
        <v>34</v>
      </c>
      <c r="C6" s="5">
        <v>10.149253731343284</v>
      </c>
      <c r="D6">
        <v>43</v>
      </c>
      <c r="E6" s="5">
        <v>12.078651685393259</v>
      </c>
    </row>
    <row r="7" spans="1:5" x14ac:dyDescent="0.25">
      <c r="A7" t="s">
        <v>57</v>
      </c>
      <c r="B7">
        <v>47</v>
      </c>
      <c r="C7" s="5">
        <v>14.029850746268657</v>
      </c>
      <c r="D7">
        <v>57</v>
      </c>
      <c r="E7" s="5">
        <v>16.011235955056179</v>
      </c>
    </row>
    <row r="8" spans="1:5" x14ac:dyDescent="0.25">
      <c r="A8" t="s">
        <v>31</v>
      </c>
      <c r="B8">
        <v>20</v>
      </c>
      <c r="C8" s="5">
        <v>5.9701492537313436</v>
      </c>
      <c r="D8">
        <v>33</v>
      </c>
      <c r="E8" s="5">
        <v>9.2696629213483153</v>
      </c>
    </row>
    <row r="9" spans="1:5" x14ac:dyDescent="0.25">
      <c r="A9" s="17" t="s">
        <v>58</v>
      </c>
      <c r="B9" s="17">
        <v>335</v>
      </c>
      <c r="C9" s="22">
        <v>100</v>
      </c>
      <c r="D9" s="17">
        <v>356</v>
      </c>
      <c r="E9" s="22">
        <v>100</v>
      </c>
    </row>
  </sheetData>
  <mergeCells count="3">
    <mergeCell ref="B2:C2"/>
    <mergeCell ref="D2:E2"/>
    <mergeCell ref="A2: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Index</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B15</vt:lpstr>
      <vt:lpstr>B16</vt:lpstr>
      <vt:lpstr>B17</vt:lpstr>
      <vt:lpstr>B18</vt:lpstr>
      <vt:lpstr>B19</vt:lpstr>
      <vt:lpstr>B20</vt:lpstr>
      <vt:lpstr>B21</vt:lpstr>
      <vt:lpstr>B22</vt:lpstr>
      <vt:lpstr>B23</vt:lpstr>
      <vt:lpstr>B24</vt:lpstr>
      <vt:lpstr>B25</vt:lpstr>
      <vt:lpstr>B26</vt:lpstr>
      <vt:lpstr>B27</vt:lpstr>
      <vt:lpstr>B28</vt:lpstr>
      <vt:lpstr>B29</vt:lpstr>
      <vt:lpstr>B30</vt:lpstr>
      <vt:lpstr>B31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 Helena Statistics Office</dc:creator>
  <cp:lastModifiedBy>Neil Fantom</cp:lastModifiedBy>
  <dcterms:created xsi:type="dcterms:W3CDTF">2021-07-06T13:18:31Z</dcterms:created>
  <dcterms:modified xsi:type="dcterms:W3CDTF">2021-07-30T09:24:37Z</dcterms:modified>
</cp:coreProperties>
</file>