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New Web Site\"/>
    </mc:Choice>
  </mc:AlternateContent>
  <bookViews>
    <workbookView xWindow="0" yWindow="0" windowWidth="28800" windowHeight="11835" tabRatio="755"/>
  </bookViews>
  <sheets>
    <sheet name="3 Production" sheetId="1" r:id="rId1"/>
    <sheet name="Contents" sheetId="2" r:id="rId2"/>
    <sheet name="3.1" sheetId="3" r:id="rId3"/>
    <sheet name="3.2" sheetId="4" r:id="rId4"/>
    <sheet name="3.3" sheetId="5" r:id="rId5"/>
    <sheet name="3.3 Charts" sheetId="6" r:id="rId6"/>
    <sheet name="3.4" sheetId="7" r:id="rId7"/>
    <sheet name="3.5" sheetId="8" r:id="rId8"/>
    <sheet name="3.5 Charts" sheetId="9" r:id="rId9"/>
    <sheet name="3.5a" sheetId="10" r:id="rId10"/>
    <sheet name="3.6" sheetId="11" r:id="rId11"/>
    <sheet name="3.7" sheetId="12" r:id="rId12"/>
  </sheets>
  <definedNames>
    <definedName name="_xlnm._FilterDatabase" localSheetId="8" hidden="1">'3.5 Charts'!$M$3:$O$18</definedName>
    <definedName name="a">'3.6'!$M$95,'3.6'!$M$96</definedName>
    <definedName name="Z_F09F7AC7_AFB1_4528_882D_64F3BA45AA1D_.wvu.FilterData" localSheetId="8" hidden="1">'3.5 Charts'!$M$3:$O$18</definedName>
    <definedName name="Z_F09F7AC7_AFB1_4528_882D_64F3BA45AA1D_.wvu.PrintArea" localSheetId="5" hidden="1">'3.3 Charts'!$A$1:$L$67</definedName>
    <definedName name="Z_F09F7AC7_AFB1_4528_882D_64F3BA45AA1D_.wvu.PrintArea" localSheetId="8" hidden="1">'3.5 Charts'!$A$1:$L$64</definedName>
    <definedName name="Z_F6DEE78C_D331_4A00_8176_F1368F0DC044_.wvu.FilterData" localSheetId="8" hidden="1">'3.5 Charts'!$M$3:$O$18</definedName>
    <definedName name="Z_F6DEE78C_D331_4A00_8176_F1368F0DC044_.wvu.PrintArea" localSheetId="5" hidden="1">'3.3 Charts'!$A$1:$L$67</definedName>
    <definedName name="Z_F6DEE78C_D331_4A00_8176_F1368F0DC044_.wvu.PrintArea" localSheetId="8" hidden="1">'3.5 Charts'!$A$1:$L$64</definedName>
  </definedNames>
  <calcPr calcId="152511"/>
  <customWorkbookViews>
    <customWorkbookView name="Natasha Stevens - Personal View" guid="{F09F7AC7-AFB1-4528-882D-64F3BA45AA1D}" mergeInterval="0" personalView="1" maximized="1" windowWidth="1920" windowHeight="855" tabRatio="755" activeSheetId="7"/>
    <customWorkbookView name="Justine Joshua - Personal View" guid="{F6DEE78C-D331-4A00-8176-F1368F0DC044}" mergeInterval="0" personalView="1" maximized="1" windowWidth="1920" windowHeight="855" tabRatio="755" activeSheetId="3"/>
  </customWorkbookViews>
</workbook>
</file>

<file path=xl/calcChain.xml><?xml version="1.0" encoding="utf-8"?>
<calcChain xmlns="http://schemas.openxmlformats.org/spreadsheetml/2006/main">
  <c r="H85" i="11" l="1"/>
  <c r="H84" i="11"/>
  <c r="C23" i="5"/>
  <c r="D23" i="5"/>
  <c r="F23" i="5"/>
  <c r="G23" i="5"/>
  <c r="I23" i="5"/>
  <c r="J23" i="5"/>
  <c r="C24" i="5"/>
  <c r="D24" i="5"/>
  <c r="F24" i="5"/>
  <c r="G24" i="5"/>
  <c r="I24" i="5"/>
  <c r="J24" i="5"/>
  <c r="C25" i="5"/>
  <c r="D25" i="5"/>
  <c r="F25" i="5"/>
  <c r="G25" i="5"/>
  <c r="I25" i="5"/>
  <c r="J25" i="5"/>
  <c r="C26" i="5"/>
  <c r="D26" i="5"/>
  <c r="F26" i="5"/>
  <c r="G26" i="5"/>
  <c r="I26" i="5"/>
  <c r="J26" i="5"/>
  <c r="C27" i="5"/>
  <c r="D27" i="5"/>
  <c r="F27" i="5"/>
  <c r="G27" i="5"/>
  <c r="I27" i="5"/>
  <c r="J27" i="5"/>
  <c r="C28" i="5"/>
  <c r="D28" i="5"/>
  <c r="F28" i="5"/>
  <c r="G28" i="5"/>
  <c r="I28" i="5"/>
  <c r="J28" i="5"/>
  <c r="C29" i="5"/>
  <c r="D29" i="5"/>
  <c r="F29" i="5"/>
  <c r="G29" i="5"/>
  <c r="I29" i="5"/>
  <c r="J29" i="5"/>
  <c r="C30" i="5"/>
  <c r="D30" i="5"/>
  <c r="F30" i="5"/>
  <c r="G30" i="5"/>
  <c r="I30" i="5"/>
  <c r="J30" i="5"/>
  <c r="C31" i="5"/>
  <c r="D31" i="5"/>
  <c r="J31" i="5"/>
  <c r="C32" i="5"/>
  <c r="D32" i="5"/>
  <c r="J32" i="5"/>
  <c r="C33" i="5"/>
  <c r="D33" i="5"/>
  <c r="C34" i="5"/>
  <c r="D34" i="5"/>
  <c r="F34" i="5"/>
  <c r="G34" i="5"/>
  <c r="I34" i="5"/>
  <c r="C35" i="5"/>
  <c r="D35" i="5"/>
  <c r="F35" i="5"/>
  <c r="G35" i="5"/>
  <c r="I35" i="5"/>
  <c r="C36" i="5"/>
  <c r="D36" i="5"/>
  <c r="F36" i="5"/>
  <c r="G36" i="5"/>
  <c r="I36" i="5"/>
  <c r="C37" i="5"/>
  <c r="D37" i="5"/>
  <c r="F37" i="5"/>
  <c r="G37" i="5"/>
  <c r="I37" i="5"/>
  <c r="C38" i="5"/>
  <c r="D38" i="5"/>
  <c r="F38" i="5"/>
  <c r="G38" i="5"/>
  <c r="I38" i="5"/>
  <c r="C39" i="5"/>
  <c r="D39" i="5"/>
  <c r="F39" i="5"/>
  <c r="G39" i="5"/>
  <c r="I39" i="5"/>
  <c r="I40" i="5"/>
  <c r="F84" i="5"/>
  <c r="F31" i="5"/>
  <c r="G84" i="5"/>
  <c r="G31" i="5" s="1"/>
  <c r="F85" i="5"/>
  <c r="G85" i="5"/>
  <c r="G86" i="5"/>
  <c r="I86" i="5"/>
  <c r="I31" i="5"/>
  <c r="G88" i="5"/>
  <c r="G32" i="5"/>
  <c r="G89" i="5"/>
  <c r="I89" i="5"/>
  <c r="G90" i="5"/>
  <c r="F91" i="5"/>
  <c r="F32" i="5" s="1"/>
  <c r="G91" i="5"/>
  <c r="I91" i="5"/>
  <c r="I32" i="5"/>
  <c r="F93" i="5"/>
  <c r="G93" i="5"/>
  <c r="I93" i="5"/>
  <c r="I33" i="5" s="1"/>
  <c r="F94" i="5"/>
  <c r="F33" i="5" s="1"/>
  <c r="G94" i="5"/>
  <c r="G33" i="5"/>
  <c r="F95" i="5"/>
  <c r="G95" i="5"/>
</calcChain>
</file>

<file path=xl/sharedStrings.xml><?xml version="1.0" encoding="utf-8"?>
<sst xmlns="http://schemas.openxmlformats.org/spreadsheetml/2006/main" count="1111" uniqueCount="252">
  <si>
    <t>3 Production</t>
  </si>
  <si>
    <t>Building activity:</t>
  </si>
  <si>
    <t>during period</t>
  </si>
  <si>
    <t>number</t>
  </si>
  <si>
    <t>Total</t>
  </si>
  <si>
    <t>1984</t>
  </si>
  <si>
    <t>..</t>
  </si>
  <si>
    <t>1985</t>
  </si>
  <si>
    <t>1986</t>
  </si>
  <si>
    <t>1987</t>
  </si>
  <si>
    <t>1988</t>
  </si>
  <si>
    <t>1989</t>
  </si>
  <si>
    <t>1990</t>
  </si>
  <si>
    <t>1991</t>
  </si>
  <si>
    <t>1992</t>
  </si>
  <si>
    <t>1993</t>
  </si>
  <si>
    <t>1994</t>
  </si>
  <si>
    <t>1995</t>
  </si>
  <si>
    <t>1996</t>
  </si>
  <si>
    <t>Qtr 1</t>
  </si>
  <si>
    <t>Qtr 2</t>
  </si>
  <si>
    <t>Qtr 3</t>
  </si>
  <si>
    <t>Qtr 4</t>
  </si>
  <si>
    <t>1997</t>
  </si>
  <si>
    <t>3.7</t>
  </si>
  <si>
    <t>3.5</t>
  </si>
  <si>
    <t>Year</t>
  </si>
  <si>
    <t xml:space="preserve">     Number of consumers</t>
  </si>
  <si>
    <t>Domestic</t>
  </si>
  <si>
    <t>Gov't</t>
  </si>
  <si>
    <t xml:space="preserve">   Total</t>
  </si>
  <si>
    <t xml:space="preserve"> </t>
  </si>
  <si>
    <t>by weight and value</t>
  </si>
  <si>
    <t>Local</t>
  </si>
  <si>
    <t>kg</t>
  </si>
  <si>
    <t>£</t>
  </si>
  <si>
    <t xml:space="preserve">     £</t>
  </si>
  <si>
    <t>1980</t>
  </si>
  <si>
    <t>1981</t>
  </si>
  <si>
    <t>1982</t>
  </si>
  <si>
    <t>1983</t>
  </si>
  <si>
    <t>thousands</t>
  </si>
  <si>
    <t>3.6</t>
  </si>
  <si>
    <t xml:space="preserve">       £</t>
  </si>
  <si>
    <t>Fish Landed:</t>
  </si>
  <si>
    <t>Kilograms</t>
  </si>
  <si>
    <t>Tuna</t>
  </si>
  <si>
    <t>Wahoo</t>
  </si>
  <si>
    <t>Mackerel</t>
  </si>
  <si>
    <t>Grouper</t>
  </si>
  <si>
    <t>Cavalley</t>
  </si>
  <si>
    <t>Bullseye</t>
  </si>
  <si>
    <t>Marlin</t>
  </si>
  <si>
    <t>Shark</t>
  </si>
  <si>
    <t>Dorado</t>
  </si>
  <si>
    <t>Other</t>
  </si>
  <si>
    <t>numbers</t>
  </si>
  <si>
    <t>Cattle</t>
  </si>
  <si>
    <t xml:space="preserve"> Sheep</t>
  </si>
  <si>
    <t xml:space="preserve">Pigs </t>
  </si>
  <si>
    <t xml:space="preserve">   Goats</t>
  </si>
  <si>
    <t xml:space="preserve"> Donkeys</t>
  </si>
  <si>
    <t xml:space="preserve"> Poultry</t>
  </si>
  <si>
    <t>1945</t>
  </si>
  <si>
    <t>1949</t>
  </si>
  <si>
    <t>1955</t>
  </si>
  <si>
    <t>1960</t>
  </si>
  <si>
    <t>1965</t>
  </si>
  <si>
    <t>1970</t>
  </si>
  <si>
    <t>1975</t>
  </si>
  <si>
    <t>1978</t>
  </si>
  <si>
    <t>3.2</t>
  </si>
  <si>
    <t>by number and weight</t>
  </si>
  <si>
    <t>Pigs</t>
  </si>
  <si>
    <t>Sheep</t>
  </si>
  <si>
    <t>1971</t>
  </si>
  <si>
    <t>1972</t>
  </si>
  <si>
    <t>1973</t>
  </si>
  <si>
    <t>1974</t>
  </si>
  <si>
    <t>1976</t>
  </si>
  <si>
    <t>1977</t>
  </si>
  <si>
    <t>1979</t>
  </si>
  <si>
    <t xml:space="preserve">1987 </t>
  </si>
  <si>
    <t xml:space="preserve">1988 </t>
  </si>
  <si>
    <t xml:space="preserve">1989 </t>
  </si>
  <si>
    <t xml:space="preserve">1992 </t>
  </si>
  <si>
    <t xml:space="preserve">Animals slaughtered and local meat production: </t>
  </si>
  <si>
    <t>by species</t>
  </si>
  <si>
    <t xml:space="preserve">  </t>
  </si>
  <si>
    <t xml:space="preserve">                                                  </t>
  </si>
  <si>
    <t xml:space="preserve">                                                                                      </t>
  </si>
  <si>
    <t>r</t>
  </si>
  <si>
    <t>Commer-cial</t>
  </si>
  <si>
    <t>Plans approved</t>
  </si>
  <si>
    <t xml:space="preserve">House construction </t>
  </si>
  <si>
    <t xml:space="preserve"> -</t>
  </si>
  <si>
    <t>Hectares of land cleared</t>
  </si>
  <si>
    <t>Cleaning</t>
  </si>
  <si>
    <t>tonnes</t>
  </si>
  <si>
    <t>1995/96</t>
  </si>
  <si>
    <t>1996/97</t>
  </si>
  <si>
    <t>1997/98</t>
  </si>
  <si>
    <t>1998/99</t>
  </si>
  <si>
    <t>1999/00</t>
  </si>
  <si>
    <t>2000/01</t>
  </si>
  <si>
    <t>2001/02</t>
  </si>
  <si>
    <t>2002/03</t>
  </si>
  <si>
    <t>2003/04</t>
  </si>
  <si>
    <t>2004/05</t>
  </si>
  <si>
    <t>2005/06</t>
  </si>
  <si>
    <t>2006/07</t>
  </si>
  <si>
    <t>2007/08</t>
  </si>
  <si>
    <t>2008/09</t>
  </si>
  <si>
    <t>2009/10</t>
  </si>
  <si>
    <t>2010/11</t>
  </si>
  <si>
    <t>2011/12</t>
  </si>
  <si>
    <t>2012/13</t>
  </si>
  <si>
    <t xml:space="preserve">Note: The amount of electricity generated is not the same as the amount of electricity consumed as some is lost </t>
  </si>
  <si>
    <t>in distribution ('line loss').</t>
  </si>
  <si>
    <t>Revenue collected</t>
  </si>
  <si>
    <t>Number of trees planted</t>
  </si>
  <si>
    <t>Clear-felling</t>
  </si>
  <si>
    <t>Land clearance</t>
  </si>
  <si>
    <t>of which new houses</t>
  </si>
  <si>
    <t>Houses started</t>
  </si>
  <si>
    <t>Houses completed</t>
  </si>
  <si>
    <t>Houses under construction</t>
  </si>
  <si>
    <t>NB: 2007 figures for Units Consumed have been estimated.</t>
  </si>
  <si>
    <t>Commentary</t>
  </si>
  <si>
    <t>Livestock and meat production</t>
  </si>
  <si>
    <t>Fish</t>
  </si>
  <si>
    <t>Electricity</t>
  </si>
  <si>
    <t>Housing</t>
  </si>
  <si>
    <t>Contents</t>
  </si>
  <si>
    <t>3 Production commentary</t>
  </si>
  <si>
    <t>Tables</t>
  </si>
  <si>
    <t>Livestock census</t>
  </si>
  <si>
    <t>Animals slaughtered and local meat production: by number and weight</t>
  </si>
  <si>
    <t>Fish purchases and sales (local and export): by weight and value</t>
  </si>
  <si>
    <t>Fish landed: by species</t>
  </si>
  <si>
    <t>Charts</t>
  </si>
  <si>
    <t>3.3a</t>
  </si>
  <si>
    <t>Forestry statistics</t>
  </si>
  <si>
    <t xml:space="preserve">Skipjack </t>
  </si>
  <si>
    <t>3.5a</t>
  </si>
  <si>
    <t>3.5b</t>
  </si>
  <si>
    <t>3.3b</t>
  </si>
  <si>
    <t>Forestry</t>
  </si>
  <si>
    <t>Building activity: during period</t>
  </si>
  <si>
    <t>Go to contents</t>
  </si>
  <si>
    <t>Go to next page</t>
  </si>
  <si>
    <t>Back to contents</t>
  </si>
  <si>
    <t xml:space="preserve">        Yellow-tail</t>
  </si>
  <si>
    <t>1945-2012</t>
  </si>
  <si>
    <t>.. Data not available</t>
  </si>
  <si>
    <r>
      <t xml:space="preserve">3.1  </t>
    </r>
    <r>
      <rPr>
        <b/>
        <sz val="14"/>
        <rFont val="Arial"/>
        <family val="2"/>
      </rPr>
      <t>Livestock Census</t>
    </r>
    <r>
      <rPr>
        <b/>
        <vertAlign val="superscript"/>
        <sz val="14"/>
        <rFont val="Arial"/>
        <family val="2"/>
      </rPr>
      <t>1</t>
    </r>
  </si>
  <si>
    <r>
      <t>Animals slaughtered (</t>
    </r>
    <r>
      <rPr>
        <sz val="9"/>
        <rFont val="Arial"/>
        <family val="2"/>
      </rPr>
      <t>number</t>
    </r>
    <r>
      <rPr>
        <sz val="11"/>
        <rFont val="Arial"/>
        <family val="2"/>
      </rPr>
      <t>)</t>
    </r>
  </si>
  <si>
    <r>
      <t>Meat production</t>
    </r>
    <r>
      <rPr>
        <vertAlign val="superscript"/>
        <sz val="9"/>
        <rFont val="Arial"/>
        <family val="2"/>
      </rPr>
      <t>1</t>
    </r>
    <r>
      <rPr>
        <sz val="11"/>
        <rFont val="Arial"/>
        <family val="2"/>
      </rPr>
      <t xml:space="preserve"> (</t>
    </r>
    <r>
      <rPr>
        <sz val="9"/>
        <rFont val="Arial"/>
        <family val="2"/>
      </rPr>
      <t>tonnes</t>
    </r>
    <r>
      <rPr>
        <sz val="11"/>
        <rFont val="Arial"/>
        <family val="2"/>
      </rPr>
      <t>)</t>
    </r>
  </si>
  <si>
    <r>
      <t>1</t>
    </r>
    <r>
      <rPr>
        <sz val="9"/>
        <rFont val="Arial"/>
        <family val="2"/>
      </rPr>
      <t xml:space="preserve">  Estimates based on a sample of animal dead weights.</t>
    </r>
  </si>
  <si>
    <r>
      <rPr>
        <vertAlign val="superscript"/>
        <sz val="9"/>
        <rFont val="Arial"/>
        <family val="2"/>
      </rPr>
      <t>r</t>
    </r>
    <r>
      <rPr>
        <sz val="9"/>
        <rFont val="Arial"/>
        <family val="2"/>
      </rPr>
      <t xml:space="preserve">  Revised figures</t>
    </r>
  </si>
  <si>
    <r>
      <t>Purchases</t>
    </r>
    <r>
      <rPr>
        <vertAlign val="superscript"/>
        <sz val="11"/>
        <rFont val="Arial"/>
        <family val="2"/>
      </rPr>
      <t>1</t>
    </r>
  </si>
  <si>
    <r>
      <t>Sales</t>
    </r>
    <r>
      <rPr>
        <vertAlign val="superscript"/>
        <sz val="11"/>
        <rFont val="Arial"/>
        <family val="2"/>
      </rPr>
      <t>2</t>
    </r>
  </si>
  <si>
    <t>2013/14</t>
  </si>
  <si>
    <t>1980 - 2013/14</t>
  </si>
  <si>
    <r>
      <t>Conger</t>
    </r>
    <r>
      <rPr>
        <vertAlign val="superscript"/>
        <sz val="9"/>
        <rFont val="Arial"/>
        <family val="2"/>
      </rPr>
      <t>1</t>
    </r>
  </si>
  <si>
    <r>
      <t>1</t>
    </r>
    <r>
      <rPr>
        <sz val="9"/>
        <rFont val="Arial"/>
        <family val="2"/>
      </rPr>
      <t xml:space="preserve"> Commonly known as the spotted moray</t>
    </r>
  </si>
  <si>
    <r>
      <t xml:space="preserve">2 </t>
    </r>
    <r>
      <rPr>
        <sz val="9"/>
        <rFont val="Arial"/>
        <family val="2"/>
      </rPr>
      <t>The lobster fishermen retired in 1991, and this species was not targeted again until 1998.</t>
    </r>
  </si>
  <si>
    <r>
      <t>Fish purchases</t>
    </r>
    <r>
      <rPr>
        <b/>
        <vertAlign val="superscript"/>
        <sz val="16"/>
        <rFont val="Arial"/>
        <family val="2"/>
      </rPr>
      <t>1</t>
    </r>
    <r>
      <rPr>
        <b/>
        <sz val="16"/>
        <rFont val="Arial"/>
        <family val="2"/>
      </rPr>
      <t xml:space="preserve"> and sales (local and export):</t>
    </r>
  </si>
  <si>
    <t>1960 - 2013</t>
  </si>
  <si>
    <r>
      <t>£ 000's</t>
    </r>
    <r>
      <rPr>
        <vertAlign val="superscript"/>
        <sz val="9"/>
        <rFont val="Arial"/>
        <family val="2"/>
      </rPr>
      <t>1</t>
    </r>
  </si>
  <si>
    <r>
      <t xml:space="preserve">1 </t>
    </r>
    <r>
      <rPr>
        <sz val="9"/>
        <rFont val="Arial"/>
        <family val="2"/>
      </rPr>
      <t xml:space="preserve">  Excludes small charges for meter rents.</t>
    </r>
  </si>
  <si>
    <t>Electricity generated by source</t>
  </si>
  <si>
    <t xml:space="preserve">Renewable </t>
  </si>
  <si>
    <t>Total electricity</t>
  </si>
  <si>
    <t>Diesel</t>
  </si>
  <si>
    <t>Wind</t>
  </si>
  <si>
    <t>Solar</t>
  </si>
  <si>
    <t>generated</t>
  </si>
  <si>
    <t>n.a.</t>
  </si>
  <si>
    <t>Source: Connect St Helena</t>
  </si>
  <si>
    <t>NB: The first pilot solar energy system (PV cells) started production on St Helena in August 2012.</t>
  </si>
  <si>
    <t>1985-2013/14</t>
  </si>
  <si>
    <t xml:space="preserve">                                    </t>
  </si>
  <si>
    <t xml:space="preserve"> Units consumed kWh 000's</t>
  </si>
  <si>
    <t>Commercial</t>
  </si>
  <si>
    <r>
      <t xml:space="preserve">Qtr 1  </t>
    </r>
    <r>
      <rPr>
        <vertAlign val="superscript"/>
        <sz val="9"/>
        <rFont val="Arial"/>
        <family val="2"/>
      </rPr>
      <t>2</t>
    </r>
  </si>
  <si>
    <r>
      <t xml:space="preserve">Qtr 2  </t>
    </r>
    <r>
      <rPr>
        <vertAlign val="superscript"/>
        <sz val="9"/>
        <rFont val="Arial"/>
        <family val="2"/>
      </rPr>
      <t>2</t>
    </r>
  </si>
  <si>
    <r>
      <t xml:space="preserve">Qtr 4  </t>
    </r>
    <r>
      <rPr>
        <vertAlign val="superscript"/>
        <sz val="9"/>
        <rFont val="Arial"/>
        <family val="2"/>
      </rPr>
      <t>2</t>
    </r>
  </si>
  <si>
    <r>
      <t xml:space="preserve">Qtr 3  </t>
    </r>
    <r>
      <rPr>
        <vertAlign val="superscript"/>
        <sz val="9"/>
        <rFont val="Arial"/>
        <family val="2"/>
      </rPr>
      <t>2</t>
    </r>
  </si>
  <si>
    <t>Electricity consumed</t>
  </si>
  <si>
    <t>KWh  000's</t>
  </si>
  <si>
    <r>
      <t xml:space="preserve">2013  </t>
    </r>
    <r>
      <rPr>
        <vertAlign val="superscript"/>
        <sz val="9"/>
        <rFont val="Arial"/>
        <family val="2"/>
      </rPr>
      <t>1</t>
    </r>
  </si>
  <si>
    <t>Bundles of firewood</t>
  </si>
  <si>
    <t>Entire Tree</t>
  </si>
  <si>
    <t xml:space="preserve">NB: From 1945 - 2009 Horses were included in the above table, however, as there have been no horses </t>
  </si>
  <si>
    <t>Fish sales by value: 1995/96 - 2013/14</t>
  </si>
  <si>
    <t>Fish purchases and sales by weight: 1995/96 - 2013/14</t>
  </si>
  <si>
    <t>Electricity generated and consumed: 2001/02 - 2013/14</t>
  </si>
  <si>
    <t>Electricity consumed by type of consumer: 2001/02 - 2013/14</t>
  </si>
  <si>
    <r>
      <t>1</t>
    </r>
    <r>
      <rPr>
        <sz val="9"/>
        <rFont val="Arial"/>
        <family val="2"/>
      </rPr>
      <t>Purchased kg = Landed weight (wet).</t>
    </r>
  </si>
  <si>
    <r>
      <t xml:space="preserve">2 </t>
    </r>
    <r>
      <rPr>
        <sz val="9"/>
        <rFont val="Arial"/>
        <family val="2"/>
      </rPr>
      <t>Sales kg = Processed weight.</t>
    </r>
  </si>
  <si>
    <t>1993/94</t>
  </si>
  <si>
    <t>1994/95</t>
  </si>
  <si>
    <t>2001/02 - 2013/14</t>
  </si>
  <si>
    <t>Firewood Sales</t>
  </si>
  <si>
    <t>Local meat production is shown in table 3.2. The historical figures should be treated with caution, since the estimates of production are based on a sample of animal dead weights. If the meat yield of carcasses has changed over time then meat production will have been over/ under estimated. From 1973 to date, pigs have provided the greatest tonnage of meat produced on St Helena.</t>
  </si>
  <si>
    <t>.. Data not available.</t>
  </si>
  <si>
    <t xml:space="preserve">N.B From 2004 onwards some figures has been revised from the last publication. </t>
  </si>
  <si>
    <t>-</t>
  </si>
  <si>
    <t>- No quarterly breakdown available</t>
  </si>
  <si>
    <t>n.a. Data not applicable</t>
  </si>
  <si>
    <t>Source: Planning and Development Control, ENRD</t>
  </si>
  <si>
    <t xml:space="preserve">N.B From 1993 onwards some figures has been revised from the last publication. </t>
  </si>
  <si>
    <t xml:space="preserve">Table 3.4 shows fish caught locally (less than 20 miles offshore) by species and weight. Low fish stocks in 2013 saw a dramatic decrease, 57%, in fish catches which in turn lead to no fish being exported. However, despite low catches, Tuna remains the most frequently caught species both in 2012 and 2013.   </t>
  </si>
  <si>
    <t>Table 3.5 has been revised to show electricity consumption only. Therefore a new table has been created, 3.5a, to better reflect generation by renewable and non-renewable sources.</t>
  </si>
  <si>
    <t>Since 2001/02 the total units of electricity generated on St Helena have shown steady increase, with 2013/14 being the largest at 10% from the previous year. Renewable energy, although it has fluctuated, also shows a general upwards trend. Please note that the amount of electricity consumed is not the same as the amount generated, since some is lost in distribution (“line loss”).</t>
  </si>
  <si>
    <r>
      <t xml:space="preserve"> - Clear felling - </t>
    </r>
    <r>
      <rPr>
        <sz val="12"/>
        <rFont val="Arial"/>
        <family val="2"/>
      </rPr>
      <t>an area of forest land is cleaned of all trees. This normally happens when a crop of trees have reached maturity and they are harvested for timber, firewood, posts etc.</t>
    </r>
  </si>
  <si>
    <r>
      <t xml:space="preserve"> - Cleaning -</t>
    </r>
    <r>
      <rPr>
        <sz val="12"/>
        <rFont val="Arial"/>
        <family val="2"/>
      </rPr>
      <t xml:space="preserve"> the removal of invasive and alien plant species either through manual (grubbing) or chemical application.</t>
    </r>
  </si>
  <si>
    <r>
      <t xml:space="preserve"> - Land Clearance -</t>
    </r>
    <r>
      <rPr>
        <sz val="12"/>
        <rFont val="Arial"/>
        <family val="2"/>
      </rPr>
      <t xml:space="preserve"> an operation that is carried out on land that is unproductive to enable it to be bought back into productivity. All un-required material is cleared and the land used for other uses.</t>
    </r>
  </si>
  <si>
    <r>
      <t xml:space="preserve">1 </t>
    </r>
    <r>
      <rPr>
        <sz val="9"/>
        <rFont val="Arial"/>
        <family val="2"/>
      </rPr>
      <t xml:space="preserve"> Livestock censuses have been carried out every three years by the ENRD (formally ANRD) from 1975.</t>
    </r>
  </si>
  <si>
    <t>Source: Environment and Natural Resources Directorate</t>
  </si>
  <si>
    <t>Table 3.1 shows the result of livestock censuses conducted by the Agriculture and Natural Resources section of the Environment and Natural Resources Directorate since 1945. The most recent animal census was conducted in December 2012 and revealed a 55% increase in the livestock holding of the Island since the 2009 census. Substantial increases in the Island's Livestock holdings are noted for Cows, Sheep, Goats, Pigs and Poultry. This is a turn around from the general trend of decreasing stocks from the early 1990's onwards.</t>
  </si>
  <si>
    <t>Meat production: 2000 - 2013</t>
  </si>
  <si>
    <r>
      <rPr>
        <vertAlign val="superscript"/>
        <sz val="9"/>
        <rFont val="Arial"/>
        <family val="2"/>
      </rPr>
      <t>1</t>
    </r>
    <r>
      <rPr>
        <sz val="9"/>
        <rFont val="Arial"/>
        <family val="2"/>
      </rPr>
      <t xml:space="preserve"> Due to the divestment of the firewood contract, figures for bundles of firewood from 2013 onwards are no longer collected.</t>
    </r>
  </si>
  <si>
    <t xml:space="preserve">  Source:  Environment and Natural Resources Directorate and Corporate Finance</t>
  </si>
  <si>
    <r>
      <t>Lobster</t>
    </r>
    <r>
      <rPr>
        <vertAlign val="superscript"/>
        <sz val="9"/>
        <rFont val="Arial"/>
        <family val="2"/>
      </rPr>
      <t>2</t>
    </r>
  </si>
  <si>
    <t>on St. Helena since 1991, this column was removed. Data can still be found online and in previous Yearbooks.</t>
  </si>
  <si>
    <t xml:space="preserve">Similarly, the firewood divestment contract was signed in July 2012. This means that there will be no data on bundles of firewood sold from 2013 onwards, however there will be information on entire trees sold for firewood. Please note that bundles are comprised of off cuts and disfigured wood that has been cut for firewood. </t>
  </si>
  <si>
    <t>Exports</t>
  </si>
  <si>
    <t xml:space="preserve">A breakdown of fish exported by type can be found in table 5.5. </t>
  </si>
  <si>
    <r>
      <t xml:space="preserve">3  </t>
    </r>
    <r>
      <rPr>
        <sz val="9"/>
        <rFont val="Arial"/>
        <family val="2"/>
      </rPr>
      <t>From 2005/06 data for Export value was extracted from the Finance Trade data for financial years.</t>
    </r>
  </si>
  <si>
    <t xml:space="preserve">Exports are also shown in table 3.3 and include fish processed by St Helena Canning Company Ltd (ceased operation in 2011), SHFC and Argos Atlantic Coldstores. However, please note that quarterly breakdowns cannot be provided due to commercial in confidence. </t>
  </si>
  <si>
    <r>
      <t>Table 3.3 outlines fish purchases and sales by weight and value from 1980 onwards. On St Helena all catches landed by licenced fisherman are purchased by the St Helena Fisheries Corporation (SHFC) who then distribute this catch to a local retailer for public consumptions and Argos Atlantic Coldstores for processing and export.</t>
    </r>
    <r>
      <rPr>
        <sz val="12"/>
        <color indexed="10"/>
        <rFont val="Arial"/>
        <family val="2"/>
      </rPr>
      <t xml:space="preserve"> </t>
    </r>
    <r>
      <rPr>
        <sz val="12"/>
        <rFont val="Arial"/>
        <family val="2"/>
      </rPr>
      <t>Please note that as of 1995/96 onwards, figures are reported by financial, not calendar year hence quarters will run differently. Over the years fish sales have always fluctuated, however 2013/14 yielded the lowest weight and value for purchases since the late 1990's.</t>
    </r>
  </si>
  <si>
    <t>Data on the number of houses being built by calendar year are shown in table 3.7. The number of houses under construction peaked in the late 1990’s and has since shown general decline with only slight increases associated with negotiations surrounding the airport construction project. By the end of 2013, 134 houses were under construction.</t>
  </si>
  <si>
    <t>The total number of plans approved and the proportion of those plans being newly built houses have also decreased, by 23% and 35% respectively, over the period 2012 to 2013.</t>
  </si>
  <si>
    <t>‘Cleaning’ is the most common activity with 233.3 hectares cleared in 2013. Due to the Sawmill being outsourced in 2007, post and timber sales are no longer supplied by the Environment and Natural Resources Directorate and so are no longer included in the table however historical data can still be found online and in previous Yearbooks.</t>
  </si>
  <si>
    <t>Table 3.6 shows the main activities of the Forestry Section of the Environment &amp; Natural Resources Directorate. In 2012/13 this table was revised to reflect the different types of land clearance activities which include,</t>
  </si>
  <si>
    <t>Source: Environmental Health Section, Health and Social Welfare Directorate &amp; Solomons</t>
  </si>
  <si>
    <t xml:space="preserve">  Source: Environment and Natural Resources Directorate and Corporate Finance</t>
  </si>
  <si>
    <t>Source: Infrastructure and Utilities Directorate &amp; Connect St Helena</t>
  </si>
  <si>
    <t>Source: Infrastructure and Utilities Directorate and Connect St Helena</t>
  </si>
  <si>
    <r>
      <t xml:space="preserve">4 </t>
    </r>
    <r>
      <rPr>
        <sz val="9"/>
        <rFont val="Arial"/>
        <family val="2"/>
      </rPr>
      <t>No fish was exported during 2013/14.</t>
    </r>
  </si>
  <si>
    <t>n.a.   Not applicable</t>
  </si>
  <si>
    <t>developments a furthur review might be required in the next edition.</t>
  </si>
  <si>
    <t xml:space="preserve">NB: This table was revised in 2012 to accommodate the different types of land clearing activities however, due to recent </t>
  </si>
  <si>
    <t>1985 - 2014</t>
  </si>
  <si>
    <t>2001 - 2014</t>
  </si>
  <si>
    <t>1987-2014</t>
  </si>
  <si>
    <t xml:space="preserve">On 19th April 2014, St Helena welcomed the MFV Extractor, an offshore fishing vessel (22 meters in length) which will enable fishing and policing of the full extent of St Helena's territorial waters (the Exclusive Economic Zone, EEZ) in addition to providing opportunities for training and scientific monitoring. </t>
  </si>
  <si>
    <t xml:space="preserve"> .. Data not available.</t>
  </si>
  <si>
    <r>
      <t xml:space="preserve">2  </t>
    </r>
    <r>
      <rPr>
        <sz val="9"/>
        <rFont val="Arial"/>
        <family val="2"/>
      </rPr>
      <t>2007 figures for Units Consumed by consumer type have been estimated.</t>
    </r>
  </si>
  <si>
    <t>% energy from renewable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</si>
</sst>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71" formatCode="_ * #,##0.00_)_£_ ;_ * \(#,##0.00\)_£_ ;_ * &quot;-&quot;??_)_£_ ;_ @_ "/>
    <numFmt numFmtId="172" formatCode="#,##0_);\(#,##0\)"/>
    <numFmt numFmtId="174" formatCode="0.0"/>
    <numFmt numFmtId="176" formatCode="0.0%"/>
    <numFmt numFmtId="177" formatCode="0.0_)"/>
    <numFmt numFmtId="178" formatCode="00000"/>
    <numFmt numFmtId="179" formatCode="#,##0.0_);\(#,##0.0\)"/>
    <numFmt numFmtId="180" formatCode="#,##0.00_);\(#,##0.00\)"/>
    <numFmt numFmtId="181" formatCode="#,##0.0"/>
    <numFmt numFmtId="185" formatCode="0.000"/>
    <numFmt numFmtId="189" formatCode="#\ ?/2"/>
    <numFmt numFmtId="192" formatCode="_ * #,##0.0_)_£_ ;_ * \(#,##0.0\)_£_ ;_ * &quot;-&quot;??_)_£_ ;_ @_ "/>
    <numFmt numFmtId="193" formatCode="_ * #,##0_)_£_ ;_ * \(#,##0\)_£_ ;_ * &quot;-&quot;??_)_£_ ;_ @_ "/>
    <numFmt numFmtId="205" formatCode="_(* #,##0.00_);_(* \(#,##0.00\);_(* &quot;-&quot;??_);_(@_)"/>
  </numFmts>
  <fonts count="36">
    <font>
      <sz val="8"/>
      <name val="Arial MT"/>
    </font>
    <font>
      <sz val="10"/>
      <name val="Arial"/>
      <family val="2"/>
    </font>
    <font>
      <u/>
      <sz val="8"/>
      <color indexed="12"/>
      <name val="Arial MT"/>
    </font>
    <font>
      <sz val="8"/>
      <name val="Arial MT"/>
    </font>
    <font>
      <b/>
      <sz val="14"/>
      <name val="Arial"/>
      <family val="2"/>
    </font>
    <font>
      <sz val="8"/>
      <name val="Arial"/>
      <family val="2"/>
    </font>
    <font>
      <sz val="12"/>
      <name val="Arial"/>
      <family val="2"/>
    </font>
    <font>
      <b/>
      <sz val="12"/>
      <name val="Arial"/>
      <family val="2"/>
    </font>
    <font>
      <u/>
      <sz val="12"/>
      <color indexed="12"/>
      <name val="Arial"/>
      <family val="2"/>
    </font>
    <font>
      <u/>
      <sz val="11"/>
      <color indexed="12"/>
      <name val="Arial"/>
      <family val="2"/>
    </font>
    <font>
      <sz val="11"/>
      <name val="Arial"/>
      <family val="2"/>
    </font>
    <font>
      <b/>
      <sz val="11"/>
      <name val="Arial"/>
      <family val="2"/>
    </font>
    <font>
      <b/>
      <sz val="30"/>
      <name val="Arial"/>
      <family val="2"/>
    </font>
    <font>
      <b/>
      <vertAlign val="superscript"/>
      <sz val="14"/>
      <name val="Arial"/>
      <family val="2"/>
    </font>
    <font>
      <sz val="16"/>
      <name val="Arial"/>
      <family val="2"/>
    </font>
    <font>
      <i/>
      <sz val="9"/>
      <name val="Arial"/>
      <family val="2"/>
    </font>
    <font>
      <vertAlign val="superscript"/>
      <sz val="9"/>
      <name val="Arial"/>
      <family val="2"/>
    </font>
    <font>
      <i/>
      <sz val="11"/>
      <name val="Arial"/>
      <family val="2"/>
    </font>
    <font>
      <i/>
      <sz val="10"/>
      <name val="Arial"/>
      <family val="2"/>
    </font>
    <font>
      <sz val="9"/>
      <name val="Arial"/>
      <family val="2"/>
    </font>
    <font>
      <b/>
      <sz val="16"/>
      <name val="Arial"/>
      <family val="2"/>
    </font>
    <font>
      <vertAlign val="superscript"/>
      <sz val="11"/>
      <name val="Arial"/>
      <family val="2"/>
    </font>
    <font>
      <i/>
      <sz val="8"/>
      <name val="Arial"/>
      <family val="2"/>
    </font>
    <font>
      <b/>
      <vertAlign val="superscript"/>
      <sz val="16"/>
      <name val="Arial"/>
      <family val="2"/>
    </font>
    <font>
      <sz val="11"/>
      <color indexed="8"/>
      <name val="Arial"/>
      <family val="2"/>
    </font>
    <font>
      <b/>
      <sz val="8"/>
      <name val="Arial"/>
      <family val="2"/>
    </font>
    <font>
      <sz val="18"/>
      <name val="Arial"/>
      <family val="2"/>
    </font>
    <font>
      <sz val="11"/>
      <color indexed="10"/>
      <name val="Arial"/>
      <family val="2"/>
    </font>
    <font>
      <b/>
      <i/>
      <u/>
      <sz val="11"/>
      <name val="Arial"/>
      <family val="2"/>
    </font>
    <font>
      <sz val="10"/>
      <color indexed="63"/>
      <name val="Arial"/>
      <family val="2"/>
    </font>
    <font>
      <vertAlign val="superscript"/>
      <sz val="9"/>
      <color indexed="10"/>
      <name val="Arial"/>
      <family val="2"/>
    </font>
    <font>
      <i/>
      <vertAlign val="superscript"/>
      <sz val="9"/>
      <name val="Arial"/>
      <family val="2"/>
    </font>
    <font>
      <b/>
      <sz val="9"/>
      <name val="Arial"/>
      <family val="2"/>
    </font>
    <font>
      <u/>
      <sz val="11"/>
      <color indexed="12"/>
      <name val="Arial MT"/>
    </font>
    <font>
      <sz val="12"/>
      <color indexed="10"/>
      <name val="Arial"/>
      <family val="2"/>
    </font>
    <font>
      <sz val="11"/>
      <color theme="1"/>
      <name val="Calibri"/>
      <family val="2"/>
      <scheme val="minor"/>
    </font>
  </fonts>
  <fills count="2">
    <fill>
      <patternFill patternType="none"/>
    </fill>
    <fill>
      <patternFill patternType="gray125"/>
    </fill>
  </fills>
  <borders count="14">
    <border>
      <left/>
      <right/>
      <top/>
      <bottom/>
      <diagonal/>
    </border>
    <border>
      <left/>
      <right/>
      <top style="medium">
        <color indexed="8"/>
      </top>
      <bottom/>
      <diagonal/>
    </border>
    <border>
      <left/>
      <right/>
      <top style="medium">
        <color indexed="8"/>
      </top>
      <bottom style="medium">
        <color indexed="64"/>
      </bottom>
      <diagonal/>
    </border>
    <border>
      <left/>
      <right/>
      <top/>
      <bottom style="thin">
        <color indexed="64"/>
      </bottom>
      <diagonal/>
    </border>
    <border>
      <left/>
      <right/>
      <top style="medium">
        <color indexed="8"/>
      </top>
      <bottom style="thin">
        <color indexed="64"/>
      </bottom>
      <diagonal/>
    </border>
    <border>
      <left/>
      <right/>
      <top/>
      <bottom style="medium">
        <color indexed="64"/>
      </bottom>
      <diagonal/>
    </border>
    <border>
      <left/>
      <right/>
      <top/>
      <bottom style="thin">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bottom style="medium">
        <color indexed="8"/>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5">
    <xf numFmtId="0" fontId="0" fillId="0" borderId="0"/>
    <xf numFmtId="171" fontId="1" fillId="0" borderId="0" applyFont="0" applyFill="0" applyBorder="0" applyAlignment="0" applyProtection="0"/>
    <xf numFmtId="205"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3"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cellStyleXfs>
  <cellXfs count="392">
    <xf numFmtId="0" fontId="0" fillId="0" borderId="0" xfId="0"/>
    <xf numFmtId="0" fontId="5" fillId="0" borderId="0" xfId="0" applyFont="1" applyAlignment="1">
      <alignment vertical="center"/>
    </xf>
    <xf numFmtId="0" fontId="4" fillId="0" borderId="0" xfId="0" applyFont="1" applyAlignment="1">
      <alignment vertical="center"/>
    </xf>
    <xf numFmtId="0" fontId="10" fillId="0" borderId="0" xfId="0" applyFont="1"/>
    <xf numFmtId="0" fontId="11" fillId="0" borderId="0" xfId="0" applyFont="1"/>
    <xf numFmtId="0" fontId="9" fillId="0" borderId="0" xfId="5" applyFont="1" applyAlignment="1" applyProtection="1"/>
    <xf numFmtId="0" fontId="9" fillId="0" borderId="0" xfId="5" applyFont="1" applyAlignment="1" applyProtection="1">
      <alignment horizontal="left"/>
    </xf>
    <xf numFmtId="0" fontId="24" fillId="0" borderId="0" xfId="0" applyFont="1" applyAlignment="1">
      <alignment horizontal="left"/>
    </xf>
    <xf numFmtId="0" fontId="24" fillId="0" borderId="0" xfId="0" applyFont="1"/>
    <xf numFmtId="0" fontId="12" fillId="0" borderId="0" xfId="0" applyFont="1" applyProtection="1"/>
    <xf numFmtId="0" fontId="14" fillId="0" borderId="0" xfId="0" applyFont="1" applyProtection="1"/>
    <xf numFmtId="0" fontId="5" fillId="0" borderId="0" xfId="0" applyFont="1"/>
    <xf numFmtId="0" fontId="1" fillId="0" borderId="0" xfId="0" applyFont="1" applyAlignment="1" applyProtection="1">
      <alignment vertical="center"/>
    </xf>
    <xf numFmtId="0" fontId="10" fillId="0" borderId="0" xfId="0" applyFont="1" applyAlignment="1" applyProtection="1">
      <alignment vertical="center"/>
    </xf>
    <xf numFmtId="0" fontId="15" fillId="0" borderId="0" xfId="0" applyFont="1" applyAlignment="1" applyProtection="1">
      <alignment horizontal="right" vertical="center"/>
    </xf>
    <xf numFmtId="0" fontId="10" fillId="0" borderId="1" xfId="0" applyFont="1" applyBorder="1" applyAlignment="1" applyProtection="1">
      <alignment horizontal="right" vertical="center"/>
    </xf>
    <xf numFmtId="0" fontId="10" fillId="0" borderId="2" xfId="0" applyFont="1" applyBorder="1" applyAlignment="1" applyProtection="1">
      <alignment horizontal="right" vertical="center"/>
    </xf>
    <xf numFmtId="0" fontId="5" fillId="0" borderId="0" xfId="0" applyFont="1" applyAlignment="1">
      <alignment horizontal="right" vertical="center"/>
    </xf>
    <xf numFmtId="0" fontId="10" fillId="0" borderId="0" xfId="0" applyFont="1" applyProtection="1"/>
    <xf numFmtId="3" fontId="10" fillId="0" borderId="0" xfId="0" applyNumberFormat="1" applyFont="1" applyProtection="1"/>
    <xf numFmtId="0" fontId="10" fillId="0" borderId="0" xfId="0" applyFont="1" applyAlignment="1" applyProtection="1">
      <alignment horizontal="left"/>
    </xf>
    <xf numFmtId="3" fontId="10" fillId="0" borderId="0" xfId="0" applyNumberFormat="1" applyFont="1" applyAlignment="1" applyProtection="1">
      <alignment horizontal="right"/>
    </xf>
    <xf numFmtId="0" fontId="16" fillId="0" borderId="1" xfId="0" applyFont="1" applyBorder="1" applyProtection="1"/>
    <xf numFmtId="0" fontId="10" fillId="0" borderId="1" xfId="0" applyFont="1" applyBorder="1" applyProtection="1"/>
    <xf numFmtId="0" fontId="17" fillId="0" borderId="1" xfId="0" applyFont="1" applyBorder="1" applyProtection="1"/>
    <xf numFmtId="0" fontId="18" fillId="0" borderId="1" xfId="0" applyFont="1" applyBorder="1" applyAlignment="1" applyProtection="1">
      <alignment horizontal="right"/>
    </xf>
    <xf numFmtId="0" fontId="19" fillId="0" borderId="0" xfId="0" applyFont="1" applyProtection="1"/>
    <xf numFmtId="0" fontId="19" fillId="0" borderId="0" xfId="0" applyFont="1"/>
    <xf numFmtId="0" fontId="16" fillId="0" borderId="0" xfId="0" applyFont="1" applyBorder="1" applyProtection="1"/>
    <xf numFmtId="0" fontId="17" fillId="0" borderId="0" xfId="0" applyFont="1" applyProtection="1"/>
    <xf numFmtId="0" fontId="18" fillId="0" borderId="0" xfId="0" applyFont="1" applyAlignment="1" applyProtection="1">
      <alignment horizontal="right"/>
    </xf>
    <xf numFmtId="0" fontId="7" fillId="0" borderId="0" xfId="0" applyFont="1" applyProtection="1"/>
    <xf numFmtId="0" fontId="20" fillId="0" borderId="0" xfId="0" applyFont="1" applyProtection="1"/>
    <xf numFmtId="0" fontId="6" fillId="0" borderId="0" xfId="0" applyFont="1" applyProtection="1"/>
    <xf numFmtId="0" fontId="10" fillId="0" borderId="1" xfId="0" applyFont="1" applyBorder="1" applyAlignment="1" applyProtection="1">
      <alignment vertical="center"/>
    </xf>
    <xf numFmtId="0" fontId="10" fillId="0" borderId="1" xfId="0" applyFont="1" applyBorder="1" applyAlignment="1" applyProtection="1">
      <alignment horizontal="center" vertical="center"/>
    </xf>
    <xf numFmtId="0" fontId="10" fillId="0" borderId="3" xfId="0" applyFont="1" applyBorder="1" applyAlignment="1" applyProtection="1">
      <alignment vertical="center"/>
    </xf>
    <xf numFmtId="0" fontId="10" fillId="0" borderId="4" xfId="0" applyFont="1" applyBorder="1" applyAlignment="1" applyProtection="1">
      <alignment horizontal="right" vertical="center"/>
    </xf>
    <xf numFmtId="0" fontId="10" fillId="0" borderId="0" xfId="0" applyFont="1" applyBorder="1" applyProtection="1"/>
    <xf numFmtId="177" fontId="10" fillId="0" borderId="0" xfId="0" applyNumberFormat="1" applyFont="1" applyBorder="1" applyProtection="1"/>
    <xf numFmtId="179" fontId="5" fillId="0" borderId="0" xfId="0" applyNumberFormat="1" applyFont="1" applyProtection="1"/>
    <xf numFmtId="181" fontId="10" fillId="0" borderId="0" xfId="0" applyNumberFormat="1" applyFont="1" applyProtection="1"/>
    <xf numFmtId="172" fontId="10" fillId="0" borderId="0" xfId="0" applyNumberFormat="1" applyFont="1" applyProtection="1"/>
    <xf numFmtId="0" fontId="5" fillId="0" borderId="0" xfId="0" applyFont="1" applyAlignment="1">
      <alignment horizontal="center"/>
    </xf>
    <xf numFmtId="3" fontId="5" fillId="0" borderId="0" xfId="0" applyNumberFormat="1" applyFont="1"/>
    <xf numFmtId="0" fontId="10" fillId="0" borderId="0" xfId="0" applyFont="1" applyAlignment="1" applyProtection="1">
      <alignment horizontal="left" vertical="top"/>
    </xf>
    <xf numFmtId="0" fontId="10" fillId="0" borderId="0" xfId="0" applyFont="1" applyAlignment="1" applyProtection="1">
      <alignment vertical="top"/>
    </xf>
    <xf numFmtId="3" fontId="10" fillId="0" borderId="0" xfId="0" applyNumberFormat="1" applyFont="1" applyAlignment="1" applyProtection="1">
      <alignment vertical="top"/>
    </xf>
    <xf numFmtId="174" fontId="10" fillId="0" borderId="0" xfId="0" applyNumberFormat="1" applyFont="1" applyAlignment="1">
      <alignment vertical="top"/>
    </xf>
    <xf numFmtId="181" fontId="10" fillId="0" borderId="0" xfId="0" applyNumberFormat="1" applyFont="1" applyAlignment="1" applyProtection="1">
      <alignment vertical="top"/>
    </xf>
    <xf numFmtId="0" fontId="5" fillId="0" borderId="0" xfId="0" applyFont="1" applyAlignment="1">
      <alignment vertical="top"/>
    </xf>
    <xf numFmtId="3" fontId="10" fillId="0" borderId="0" xfId="0" applyNumberFormat="1" applyFont="1"/>
    <xf numFmtId="0" fontId="10" fillId="0" borderId="0" xfId="0" applyNumberFormat="1" applyFont="1"/>
    <xf numFmtId="181" fontId="10" fillId="0" borderId="0" xfId="0" applyNumberFormat="1" applyFont="1"/>
    <xf numFmtId="0" fontId="10" fillId="0" borderId="0" xfId="0" applyFont="1" applyAlignment="1">
      <alignment vertical="top"/>
    </xf>
    <xf numFmtId="3" fontId="10" fillId="0" borderId="0" xfId="0" applyNumberFormat="1" applyFont="1" applyAlignment="1">
      <alignment vertical="top"/>
    </xf>
    <xf numFmtId="3" fontId="21" fillId="0" borderId="0" xfId="0" applyNumberFormat="1" applyFont="1" applyAlignment="1">
      <alignment vertical="top"/>
    </xf>
    <xf numFmtId="0" fontId="10" fillId="0" borderId="0" xfId="0" applyNumberFormat="1" applyFont="1" applyAlignment="1">
      <alignment vertical="top"/>
    </xf>
    <xf numFmtId="0" fontId="21" fillId="0" borderId="0" xfId="0" applyNumberFormat="1" applyFont="1" applyAlignment="1">
      <alignment vertical="top"/>
    </xf>
    <xf numFmtId="0" fontId="21" fillId="0" borderId="0" xfId="0" applyFont="1" applyAlignment="1">
      <alignment vertical="top"/>
    </xf>
    <xf numFmtId="3" fontId="21" fillId="0" borderId="0" xfId="0" applyNumberFormat="1" applyFont="1"/>
    <xf numFmtId="0" fontId="21" fillId="0" borderId="0" xfId="0" applyFont="1"/>
    <xf numFmtId="174" fontId="10" fillId="0" borderId="0" xfId="0" applyNumberFormat="1" applyFont="1"/>
    <xf numFmtId="174" fontId="21" fillId="0" borderId="0" xfId="0" applyNumberFormat="1" applyFont="1"/>
    <xf numFmtId="0" fontId="1" fillId="0" borderId="0" xfId="0" applyFont="1" applyAlignment="1" applyProtection="1">
      <alignment horizontal="left"/>
    </xf>
    <xf numFmtId="0" fontId="1" fillId="0" borderId="5" xfId="0" applyNumberFormat="1" applyFont="1" applyBorder="1"/>
    <xf numFmtId="0" fontId="1" fillId="0" borderId="0" xfId="0" applyFont="1" applyProtection="1"/>
    <xf numFmtId="181" fontId="1" fillId="0" borderId="0" xfId="0" applyNumberFormat="1" applyFont="1"/>
    <xf numFmtId="172" fontId="1" fillId="0" borderId="1" xfId="0" applyNumberFormat="1" applyFont="1" applyBorder="1" applyProtection="1"/>
    <xf numFmtId="172" fontId="1" fillId="0" borderId="0" xfId="0" applyNumberFormat="1" applyFont="1" applyBorder="1" applyProtection="1"/>
    <xf numFmtId="172" fontId="1" fillId="0" borderId="0" xfId="0" applyNumberFormat="1" applyFont="1" applyProtection="1"/>
    <xf numFmtId="172" fontId="18" fillId="0" borderId="0" xfId="0" applyNumberFormat="1" applyFont="1" applyProtection="1"/>
    <xf numFmtId="0" fontId="18" fillId="0" borderId="1" xfId="0" applyFont="1" applyBorder="1" applyProtection="1"/>
    <xf numFmtId="0" fontId="5" fillId="0" borderId="1" xfId="0" applyFont="1" applyBorder="1" applyProtection="1"/>
    <xf numFmtId="179" fontId="18" fillId="0" borderId="1" xfId="0" applyNumberFormat="1" applyFont="1" applyBorder="1" applyProtection="1"/>
    <xf numFmtId="179" fontId="18" fillId="0" borderId="1" xfId="0" applyNumberFormat="1" applyFont="1" applyBorder="1" applyAlignment="1" applyProtection="1">
      <alignment horizontal="right"/>
    </xf>
    <xf numFmtId="179" fontId="22" fillId="0" borderId="0" xfId="0" applyNumberFormat="1" applyFont="1" applyProtection="1"/>
    <xf numFmtId="0" fontId="18" fillId="0" borderId="0" xfId="0" applyFont="1" applyProtection="1"/>
    <xf numFmtId="179" fontId="18" fillId="0" borderId="0" xfId="0" applyNumberFormat="1" applyFont="1" applyProtection="1"/>
    <xf numFmtId="179" fontId="18" fillId="0" borderId="0" xfId="0" applyNumberFormat="1" applyFont="1" applyAlignment="1" applyProtection="1">
      <alignment horizontal="right"/>
    </xf>
    <xf numFmtId="179" fontId="1" fillId="0" borderId="0" xfId="0" applyNumberFormat="1" applyFont="1" applyProtection="1"/>
    <xf numFmtId="172" fontId="5" fillId="0" borderId="0" xfId="0" applyNumberFormat="1" applyFont="1" applyProtection="1"/>
    <xf numFmtId="0" fontId="5" fillId="0" borderId="0" xfId="0" applyFont="1" applyProtection="1"/>
    <xf numFmtId="0" fontId="10" fillId="0" borderId="0" xfId="0" applyFont="1" applyAlignment="1">
      <alignment horizontal="right"/>
    </xf>
    <xf numFmtId="179" fontId="18" fillId="0" borderId="0" xfId="0" applyNumberFormat="1" applyFont="1" applyBorder="1" applyAlignment="1" applyProtection="1">
      <alignment horizontal="left"/>
    </xf>
    <xf numFmtId="0" fontId="9" fillId="0" borderId="0" xfId="5" applyFont="1" applyAlignment="1" applyProtection="1">
      <alignment horizontal="right"/>
    </xf>
    <xf numFmtId="171" fontId="10" fillId="0" borderId="0" xfId="1" applyFont="1"/>
    <xf numFmtId="174" fontId="12" fillId="0" borderId="0" xfId="0" applyNumberFormat="1" applyFont="1"/>
    <xf numFmtId="0" fontId="1" fillId="0" borderId="0" xfId="0" applyFont="1"/>
    <xf numFmtId="0" fontId="1" fillId="0" borderId="0" xfId="0" applyFont="1" applyAlignment="1">
      <alignment vertical="center"/>
    </xf>
    <xf numFmtId="0" fontId="10" fillId="0" borderId="0" xfId="0" applyFont="1" applyAlignment="1">
      <alignment vertical="center"/>
    </xf>
    <xf numFmtId="171" fontId="10" fillId="0" borderId="0" xfId="1" applyFont="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10" fillId="0" borderId="5" xfId="0" applyFont="1" applyBorder="1" applyAlignment="1">
      <alignment horizontal="right" vertical="center"/>
    </xf>
    <xf numFmtId="0" fontId="10" fillId="0" borderId="2" xfId="0" applyFont="1" applyBorder="1" applyAlignment="1">
      <alignment horizontal="right" vertical="center"/>
    </xf>
    <xf numFmtId="1" fontId="10" fillId="0" borderId="0" xfId="0" applyNumberFormat="1" applyFont="1" applyProtection="1"/>
    <xf numFmtId="1" fontId="10" fillId="0" borderId="0" xfId="0" applyNumberFormat="1" applyFont="1"/>
    <xf numFmtId="0" fontId="10" fillId="0" borderId="0" xfId="0" applyFont="1" applyAlignment="1">
      <alignment horizontal="left"/>
    </xf>
    <xf numFmtId="1" fontId="10" fillId="0" borderId="0" xfId="0" applyNumberFormat="1" applyFont="1" applyFill="1"/>
    <xf numFmtId="1" fontId="10" fillId="0" borderId="0" xfId="0" applyNumberFormat="1" applyFont="1" applyFill="1" applyAlignment="1">
      <alignment horizontal="right"/>
    </xf>
    <xf numFmtId="1" fontId="10" fillId="0" borderId="0" xfId="0" applyNumberFormat="1" applyFont="1" applyBorder="1" applyProtection="1"/>
    <xf numFmtId="1" fontId="10" fillId="0" borderId="0" xfId="1" applyNumberFormat="1" applyFont="1" applyAlignment="1" applyProtection="1"/>
    <xf numFmtId="1" fontId="10" fillId="0" borderId="0" xfId="1" applyNumberFormat="1" applyFont="1" applyAlignment="1" applyProtection="1">
      <alignment horizontal="right"/>
    </xf>
    <xf numFmtId="1" fontId="10" fillId="0" borderId="0" xfId="0" applyNumberFormat="1" applyFont="1" applyAlignment="1">
      <alignment horizontal="right"/>
    </xf>
    <xf numFmtId="3" fontId="10" fillId="0" borderId="0" xfId="1" applyNumberFormat="1" applyFont="1" applyAlignment="1" applyProtection="1">
      <alignment horizontal="right"/>
    </xf>
    <xf numFmtId="171" fontId="10" fillId="0" borderId="0" xfId="1" applyFont="1" applyAlignment="1" applyProtection="1">
      <alignment horizontal="right"/>
    </xf>
    <xf numFmtId="3" fontId="10" fillId="0" borderId="0" xfId="0" applyNumberFormat="1" applyFont="1" applyFill="1" applyProtection="1"/>
    <xf numFmtId="0" fontId="10" fillId="0" borderId="6" xfId="0" applyFont="1" applyBorder="1"/>
    <xf numFmtId="0" fontId="10" fillId="0" borderId="5" xfId="0" applyFont="1" applyBorder="1"/>
    <xf numFmtId="172" fontId="10" fillId="0" borderId="6" xfId="0" applyNumberFormat="1" applyFont="1" applyBorder="1" applyProtection="1"/>
    <xf numFmtId="172" fontId="10" fillId="0" borderId="0" xfId="0" applyNumberFormat="1" applyFont="1" applyBorder="1" applyProtection="1"/>
    <xf numFmtId="172" fontId="18" fillId="0" borderId="0" xfId="0" applyNumberFormat="1" applyFont="1" applyBorder="1" applyAlignment="1" applyProtection="1">
      <alignment horizontal="right"/>
    </xf>
    <xf numFmtId="0" fontId="16" fillId="0" borderId="0" xfId="0" applyFont="1"/>
    <xf numFmtId="0" fontId="18" fillId="0" borderId="0" xfId="0" applyFont="1" applyAlignment="1">
      <alignment horizontal="right" vertical="center"/>
    </xf>
    <xf numFmtId="0" fontId="10" fillId="0" borderId="0" xfId="0" quotePrefix="1" applyFont="1"/>
    <xf numFmtId="185" fontId="10" fillId="0" borderId="0" xfId="0" applyNumberFormat="1" applyFont="1"/>
    <xf numFmtId="0" fontId="10" fillId="0" borderId="0" xfId="0" applyFont="1" applyFill="1"/>
    <xf numFmtId="2" fontId="10" fillId="0" borderId="0" xfId="0" applyNumberFormat="1" applyFont="1"/>
    <xf numFmtId="0" fontId="21" fillId="0" borderId="1" xfId="0" applyFont="1" applyBorder="1"/>
    <xf numFmtId="0" fontId="10" fillId="0" borderId="0" xfId="0" applyFont="1" applyBorder="1"/>
    <xf numFmtId="172" fontId="10" fillId="0" borderId="1" xfId="0" applyNumberFormat="1" applyFont="1" applyBorder="1" applyProtection="1"/>
    <xf numFmtId="0" fontId="10" fillId="0" borderId="1" xfId="0" applyFont="1" applyBorder="1"/>
    <xf numFmtId="0" fontId="17" fillId="0" borderId="0" xfId="0" applyFont="1" applyAlignment="1">
      <alignment horizontal="right"/>
    </xf>
    <xf numFmtId="0" fontId="20" fillId="0" borderId="0" xfId="0" applyFont="1"/>
    <xf numFmtId="0" fontId="14" fillId="0" borderId="0" xfId="0" applyFont="1"/>
    <xf numFmtId="0" fontId="1" fillId="0" borderId="5" xfId="0" applyFont="1" applyBorder="1" applyAlignment="1">
      <alignment vertical="center"/>
    </xf>
    <xf numFmtId="0" fontId="10" fillId="0" borderId="5" xfId="0" applyFont="1" applyBorder="1" applyAlignment="1">
      <alignment vertical="center"/>
    </xf>
    <xf numFmtId="0" fontId="15" fillId="0" borderId="5" xfId="0" applyFont="1" applyBorder="1" applyAlignment="1">
      <alignment horizontal="right" vertical="center"/>
    </xf>
    <xf numFmtId="0" fontId="10" fillId="0" borderId="7" xfId="0" applyFont="1" applyBorder="1" applyAlignment="1"/>
    <xf numFmtId="0" fontId="10" fillId="0" borderId="7" xfId="0" applyFont="1" applyBorder="1" applyAlignment="1">
      <alignment horizontal="right"/>
    </xf>
    <xf numFmtId="0" fontId="10" fillId="0" borderId="5" xfId="0" applyFont="1" applyBorder="1" applyAlignment="1">
      <alignment horizontal="right"/>
    </xf>
    <xf numFmtId="172" fontId="10" fillId="0" borderId="0" xfId="0" applyNumberFormat="1" applyFont="1"/>
    <xf numFmtId="3" fontId="10" fillId="0" borderId="0" xfId="0" applyNumberFormat="1" applyFont="1" applyAlignment="1">
      <alignment horizontal="right"/>
    </xf>
    <xf numFmtId="172" fontId="18" fillId="0" borderId="0" xfId="0" applyNumberFormat="1" applyFont="1" applyAlignment="1" applyProtection="1">
      <alignment horizontal="right"/>
    </xf>
    <xf numFmtId="0" fontId="16" fillId="0" borderId="0" xfId="0" applyFont="1" applyBorder="1"/>
    <xf numFmtId="180" fontId="10" fillId="0" borderId="0" xfId="0" applyNumberFormat="1" applyFont="1" applyProtection="1"/>
    <xf numFmtId="12" fontId="1" fillId="0" borderId="0" xfId="0" applyNumberFormat="1" applyFont="1"/>
    <xf numFmtId="180" fontId="5" fillId="0" borderId="0" xfId="0" applyNumberFormat="1" applyFont="1" applyProtection="1"/>
    <xf numFmtId="189" fontId="5" fillId="0" borderId="0" xfId="0" applyNumberFormat="1" applyFont="1"/>
    <xf numFmtId="0" fontId="14" fillId="0" borderId="0" xfId="0" applyFont="1" applyAlignment="1">
      <alignment horizontal="left"/>
    </xf>
    <xf numFmtId="0" fontId="18" fillId="0" borderId="5" xfId="0" applyFont="1" applyBorder="1" applyAlignment="1">
      <alignment horizontal="right" vertical="center"/>
    </xf>
    <xf numFmtId="3" fontId="10" fillId="0" borderId="0" xfId="0" applyNumberFormat="1" applyFont="1" applyBorder="1"/>
    <xf numFmtId="174" fontId="16" fillId="0" borderId="0" xfId="0" applyNumberFormat="1" applyFont="1"/>
    <xf numFmtId="174" fontId="16" fillId="0" borderId="0" xfId="0" applyNumberFormat="1" applyFont="1" applyAlignment="1">
      <alignment vertical="top"/>
    </xf>
    <xf numFmtId="174" fontId="21" fillId="0" borderId="0" xfId="0" applyNumberFormat="1" applyFont="1" applyAlignment="1">
      <alignment vertical="top"/>
    </xf>
    <xf numFmtId="0" fontId="5" fillId="0" borderId="5" xfId="0" applyFont="1" applyBorder="1"/>
    <xf numFmtId="0" fontId="20" fillId="0" borderId="0" xfId="0" applyFont="1" applyFill="1" applyAlignment="1">
      <alignment horizontal="left"/>
    </xf>
    <xf numFmtId="0" fontId="12" fillId="0" borderId="0" xfId="0" applyFont="1" applyFill="1"/>
    <xf numFmtId="0" fontId="5" fillId="0" borderId="0" xfId="0" applyFont="1" applyFill="1" applyAlignment="1">
      <alignment horizontal="left" vertical="center"/>
    </xf>
    <xf numFmtId="0" fontId="10" fillId="0" borderId="0" xfId="0" applyFont="1" applyFill="1" applyAlignment="1">
      <alignment horizontal="right"/>
    </xf>
    <xf numFmtId="0" fontId="10" fillId="0" borderId="0" xfId="0" applyFont="1" applyFill="1" applyBorder="1"/>
    <xf numFmtId="3" fontId="10" fillId="0" borderId="0" xfId="0" applyNumberFormat="1" applyFont="1" applyFill="1"/>
    <xf numFmtId="0" fontId="10" fillId="0" borderId="0" xfId="0" applyFont="1" applyFill="1" applyAlignment="1">
      <alignment horizontal="left"/>
    </xf>
    <xf numFmtId="3" fontId="10" fillId="0" borderId="0" xfId="0" applyNumberFormat="1" applyFont="1" applyFill="1" applyAlignment="1">
      <alignment horizontal="right"/>
    </xf>
    <xf numFmtId="0" fontId="16" fillId="0" borderId="0" xfId="0" applyFont="1" applyFill="1"/>
    <xf numFmtId="0" fontId="10" fillId="0" borderId="5" xfId="0" applyFont="1" applyFill="1" applyBorder="1"/>
    <xf numFmtId="0" fontId="18" fillId="0" borderId="0" xfId="0" applyFont="1" applyFill="1" applyAlignment="1">
      <alignment horizontal="right"/>
    </xf>
    <xf numFmtId="0" fontId="5" fillId="0" borderId="0" xfId="0" applyFont="1" applyFill="1" applyBorder="1"/>
    <xf numFmtId="0" fontId="1" fillId="0" borderId="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5" xfId="0" applyFont="1" applyFill="1" applyBorder="1" applyAlignment="1">
      <alignment horizontal="right"/>
    </xf>
    <xf numFmtId="0" fontId="10" fillId="0" borderId="0" xfId="0" applyFont="1" applyFill="1" applyBorder="1" applyAlignment="1">
      <alignment horizontal="right"/>
    </xf>
    <xf numFmtId="0" fontId="10" fillId="0" borderId="5"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19" fillId="0" borderId="0" xfId="0" applyFont="1" applyFill="1"/>
    <xf numFmtId="0" fontId="18" fillId="0" borderId="5" xfId="0" applyFont="1" applyFill="1" applyBorder="1" applyAlignment="1">
      <alignment horizontal="right" vertical="center"/>
    </xf>
    <xf numFmtId="0" fontId="5" fillId="0" borderId="5"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3" fontId="10" fillId="0" borderId="0" xfId="1" applyNumberFormat="1" applyFont="1" applyFill="1" applyAlignment="1">
      <alignment horizontal="right"/>
    </xf>
    <xf numFmtId="181" fontId="10" fillId="0" borderId="0" xfId="0" applyNumberFormat="1" applyFont="1" applyFill="1"/>
    <xf numFmtId="0" fontId="29" fillId="0" borderId="0" xfId="0" applyFont="1"/>
    <xf numFmtId="0" fontId="10" fillId="0" borderId="8" xfId="0" applyFont="1" applyBorder="1" applyAlignment="1">
      <alignment vertical="center"/>
    </xf>
    <xf numFmtId="0" fontId="6" fillId="0" borderId="9" xfId="0" applyFont="1" applyBorder="1"/>
    <xf numFmtId="0" fontId="25" fillId="0" borderId="0" xfId="0" applyFont="1"/>
    <xf numFmtId="1" fontId="16" fillId="0" borderId="0" xfId="0" applyNumberFormat="1" applyFont="1"/>
    <xf numFmtId="0" fontId="16" fillId="0" borderId="1" xfId="0" applyFont="1" applyBorder="1"/>
    <xf numFmtId="0" fontId="12" fillId="0" borderId="0" xfId="0" applyFont="1"/>
    <xf numFmtId="0" fontId="6" fillId="0" borderId="0" xfId="0" applyFont="1"/>
    <xf numFmtId="0" fontId="26" fillId="0" borderId="0" xfId="0" applyFont="1"/>
    <xf numFmtId="0" fontId="15" fillId="0" borderId="0" xfId="0" applyFont="1" applyAlignment="1">
      <alignment horizontal="right"/>
    </xf>
    <xf numFmtId="0" fontId="17" fillId="0" borderId="0" xfId="0" applyFont="1"/>
    <xf numFmtId="0" fontId="27" fillId="0" borderId="0" xfId="0" applyFont="1"/>
    <xf numFmtId="0" fontId="28" fillId="0" borderId="0" xfId="0" applyFont="1"/>
    <xf numFmtId="0" fontId="6" fillId="0" borderId="1" xfId="0" applyFont="1" applyBorder="1"/>
    <xf numFmtId="0" fontId="18" fillId="0" borderId="1" xfId="0" applyFont="1" applyBorder="1" applyAlignment="1">
      <alignment horizontal="right"/>
    </xf>
    <xf numFmtId="0" fontId="10" fillId="0" borderId="8" xfId="0" applyFont="1" applyBorder="1" applyAlignment="1">
      <alignment horizontal="center" vertical="center"/>
    </xf>
    <xf numFmtId="0" fontId="10" fillId="0" borderId="8" xfId="0" applyFont="1" applyBorder="1" applyAlignment="1">
      <alignment horizontal="right" vertical="center" wrapText="1"/>
    </xf>
    <xf numFmtId="49" fontId="16" fillId="0" borderId="0" xfId="0" applyNumberFormat="1" applyFont="1" applyAlignment="1">
      <alignment horizontal="left"/>
    </xf>
    <xf numFmtId="0" fontId="16" fillId="0" borderId="9" xfId="0" applyFont="1" applyBorder="1"/>
    <xf numFmtId="0" fontId="16" fillId="0" borderId="0" xfId="0" applyFont="1" applyAlignment="1">
      <alignment vertical="center" wrapText="1"/>
    </xf>
    <xf numFmtId="0" fontId="16" fillId="0" borderId="0" xfId="0" applyFont="1" applyFill="1" applyBorder="1"/>
    <xf numFmtId="0" fontId="30" fillId="0" borderId="0" xfId="0" applyFont="1"/>
    <xf numFmtId="0" fontId="16" fillId="0" borderId="1" xfId="0" applyFont="1" applyBorder="1" applyAlignment="1">
      <alignment vertical="center"/>
    </xf>
    <xf numFmtId="0" fontId="16" fillId="0" borderId="8" xfId="0" applyFont="1" applyBorder="1" applyAlignment="1">
      <alignment vertical="center"/>
    </xf>
    <xf numFmtId="0" fontId="16" fillId="0" borderId="8" xfId="0" applyFont="1" applyBorder="1" applyAlignment="1">
      <alignment horizontal="right" vertical="center" wrapText="1"/>
    </xf>
    <xf numFmtId="0" fontId="16" fillId="0" borderId="0" xfId="0" applyFont="1" applyAlignment="1">
      <alignment horizontal="right"/>
    </xf>
    <xf numFmtId="0" fontId="16" fillId="0" borderId="8" xfId="0" applyFont="1" applyBorder="1" applyAlignment="1">
      <alignment horizontal="center" vertical="center"/>
    </xf>
    <xf numFmtId="0" fontId="31" fillId="0" borderId="0" xfId="0" applyFont="1"/>
    <xf numFmtId="0" fontId="16" fillId="0" borderId="0" xfId="0" applyFont="1" applyAlignment="1">
      <alignment vertical="center"/>
    </xf>
    <xf numFmtId="0" fontId="5" fillId="0" borderId="0" xfId="7" applyFont="1" applyFill="1"/>
    <xf numFmtId="0" fontId="5" fillId="0" borderId="0" xfId="7" applyFont="1" applyFill="1" applyAlignment="1">
      <alignment horizontal="right"/>
    </xf>
    <xf numFmtId="0" fontId="12" fillId="0" borderId="0" xfId="7" applyFont="1" applyFill="1"/>
    <xf numFmtId="0" fontId="20" fillId="0" borderId="0" xfId="7" applyFont="1" applyFill="1"/>
    <xf numFmtId="0" fontId="1" fillId="0" borderId="5" xfId="7" applyFont="1" applyFill="1" applyBorder="1" applyAlignment="1">
      <alignment horizontal="left" vertical="center"/>
    </xf>
    <xf numFmtId="0" fontId="10" fillId="0" borderId="5" xfId="7" applyFont="1" applyFill="1" applyBorder="1" applyAlignment="1">
      <alignment horizontal="left" vertical="center"/>
    </xf>
    <xf numFmtId="0" fontId="10" fillId="0" borderId="5" xfId="7" applyFont="1" applyFill="1" applyBorder="1" applyAlignment="1">
      <alignment horizontal="right" vertical="center"/>
    </xf>
    <xf numFmtId="0" fontId="10" fillId="0" borderId="0" xfId="7" applyFont="1" applyFill="1"/>
    <xf numFmtId="0" fontId="10" fillId="0" borderId="0" xfId="7" applyFont="1" applyFill="1" applyAlignment="1">
      <alignment horizontal="right"/>
    </xf>
    <xf numFmtId="0" fontId="10" fillId="0" borderId="0" xfId="7" applyFont="1" applyFill="1" applyAlignment="1">
      <alignment horizontal="right" vertical="center" wrapText="1"/>
    </xf>
    <xf numFmtId="3" fontId="10" fillId="0" borderId="0" xfId="7" applyNumberFormat="1" applyFont="1" applyFill="1" applyAlignment="1" applyProtection="1">
      <alignment horizontal="right"/>
    </xf>
    <xf numFmtId="3" fontId="10" fillId="0" borderId="0" xfId="7" applyNumberFormat="1" applyFont="1" applyFill="1" applyAlignment="1">
      <alignment horizontal="right"/>
    </xf>
    <xf numFmtId="0" fontId="10" fillId="0" borderId="0" xfId="7" applyFont="1" applyFill="1" applyAlignment="1">
      <alignment vertical="top"/>
    </xf>
    <xf numFmtId="3" fontId="10" fillId="0" borderId="0" xfId="7" applyNumberFormat="1" applyFont="1" applyFill="1" applyAlignment="1" applyProtection="1">
      <alignment horizontal="right" vertical="top"/>
    </xf>
    <xf numFmtId="3" fontId="10" fillId="0" borderId="0" xfId="7" applyNumberFormat="1" applyFont="1" applyFill="1" applyAlignment="1">
      <alignment horizontal="right" vertical="top"/>
    </xf>
    <xf numFmtId="0" fontId="5" fillId="0" borderId="0" xfId="7" applyFont="1" applyFill="1" applyAlignment="1">
      <alignment vertical="top"/>
    </xf>
    <xf numFmtId="0" fontId="10" fillId="0" borderId="0" xfId="7" applyFont="1" applyFill="1" applyAlignment="1">
      <alignment horizontal="left"/>
    </xf>
    <xf numFmtId="1" fontId="5" fillId="0" borderId="0" xfId="7" applyNumberFormat="1" applyFont="1" applyFill="1"/>
    <xf numFmtId="0" fontId="10" fillId="0" borderId="0" xfId="7" applyFont="1" applyFill="1" applyAlignment="1">
      <alignment horizontal="left" vertical="top"/>
    </xf>
    <xf numFmtId="185" fontId="5" fillId="0" borderId="0" xfId="7" applyNumberFormat="1" applyFont="1" applyFill="1" applyAlignment="1">
      <alignment vertical="top"/>
    </xf>
    <xf numFmtId="0" fontId="1" fillId="0" borderId="0" xfId="7" applyFont="1" applyFill="1"/>
    <xf numFmtId="0" fontId="1" fillId="0" borderId="0" xfId="7" applyFont="1" applyFill="1" applyAlignment="1">
      <alignment vertical="top"/>
    </xf>
    <xf numFmtId="0" fontId="10" fillId="0" borderId="0" xfId="7" applyFont="1" applyFill="1" applyAlignment="1">
      <alignment horizontal="right" vertical="top"/>
    </xf>
    <xf numFmtId="0" fontId="10" fillId="0" borderId="0" xfId="7" applyFont="1" applyFill="1" applyAlignment="1"/>
    <xf numFmtId="0" fontId="5" fillId="0" borderId="0" xfId="7" applyFont="1" applyFill="1" applyAlignment="1"/>
    <xf numFmtId="185" fontId="5" fillId="0" borderId="0" xfId="7" applyNumberFormat="1" applyFont="1" applyFill="1" applyAlignment="1"/>
    <xf numFmtId="185" fontId="5" fillId="0" borderId="0" xfId="7" applyNumberFormat="1" applyFont="1" applyFill="1"/>
    <xf numFmtId="0" fontId="1" fillId="0" borderId="0" xfId="7" applyFont="1" applyFill="1" applyAlignment="1"/>
    <xf numFmtId="0" fontId="16" fillId="0" borderId="0" xfId="7" applyFont="1" applyFill="1" applyAlignment="1">
      <alignment horizontal="right"/>
    </xf>
    <xf numFmtId="3" fontId="5" fillId="0" borderId="0" xfId="7" applyNumberFormat="1" applyFont="1" applyFill="1"/>
    <xf numFmtId="3" fontId="5" fillId="0" borderId="0" xfId="7" applyNumberFormat="1" applyFont="1" applyFill="1" applyAlignment="1"/>
    <xf numFmtId="3" fontId="10" fillId="0" borderId="0" xfId="7" applyNumberFormat="1" applyFont="1" applyFill="1" applyBorder="1" applyAlignment="1" applyProtection="1">
      <alignment horizontal="right"/>
    </xf>
    <xf numFmtId="3" fontId="10" fillId="0" borderId="5" xfId="7" applyNumberFormat="1" applyFont="1" applyFill="1" applyBorder="1" applyAlignment="1" applyProtection="1">
      <alignment horizontal="right"/>
    </xf>
    <xf numFmtId="0" fontId="10" fillId="0" borderId="1" xfId="7" applyFont="1" applyFill="1" applyBorder="1"/>
    <xf numFmtId="172" fontId="10" fillId="0" borderId="1" xfId="7" applyNumberFormat="1" applyFont="1" applyFill="1" applyBorder="1" applyAlignment="1" applyProtection="1">
      <alignment horizontal="right"/>
    </xf>
    <xf numFmtId="0" fontId="10" fillId="0" borderId="1" xfId="7" applyFont="1" applyFill="1" applyBorder="1" applyAlignment="1">
      <alignment horizontal="right"/>
    </xf>
    <xf numFmtId="0" fontId="18" fillId="0" borderId="0" xfId="7" applyFont="1" applyFill="1" applyAlignment="1">
      <alignment horizontal="right"/>
    </xf>
    <xf numFmtId="0" fontId="16" fillId="0" borderId="0" xfId="7" applyFont="1" applyFill="1"/>
    <xf numFmtId="172" fontId="10" fillId="0" borderId="0" xfId="7" applyNumberFormat="1" applyFont="1" applyFill="1" applyAlignment="1" applyProtection="1">
      <alignment horizontal="right"/>
    </xf>
    <xf numFmtId="176" fontId="10" fillId="0" borderId="0" xfId="7" applyNumberFormat="1" applyFont="1" applyFill="1" applyAlignment="1" applyProtection="1">
      <alignment horizontal="right"/>
    </xf>
    <xf numFmtId="176" fontId="17" fillId="0" borderId="0" xfId="7" applyNumberFormat="1" applyFont="1" applyFill="1" applyAlignment="1" applyProtection="1">
      <alignment horizontal="right"/>
    </xf>
    <xf numFmtId="0" fontId="17" fillId="0" borderId="0" xfId="7" applyFont="1" applyFill="1" applyAlignment="1">
      <alignment horizontal="right"/>
    </xf>
    <xf numFmtId="0" fontId="19" fillId="0" borderId="0" xfId="7" applyFont="1" applyProtection="1"/>
    <xf numFmtId="0" fontId="10" fillId="0" borderId="0" xfId="7" applyFont="1" applyFill="1" applyAlignment="1" applyProtection="1">
      <alignment horizontal="right"/>
    </xf>
    <xf numFmtId="0" fontId="1" fillId="0" borderId="0" xfId="7" applyFont="1" applyFill="1" applyAlignment="1">
      <alignment horizontal="right"/>
    </xf>
    <xf numFmtId="0" fontId="5" fillId="0" borderId="0" xfId="7" applyFont="1" applyFill="1" applyBorder="1" applyAlignment="1">
      <alignment horizontal="right"/>
    </xf>
    <xf numFmtId="0" fontId="19" fillId="0" borderId="0" xfId="7" quotePrefix="1" applyFont="1" applyProtection="1"/>
    <xf numFmtId="0" fontId="16" fillId="0" borderId="0" xfId="7" applyFont="1" applyFill="1" applyAlignment="1">
      <alignment horizontal="left"/>
    </xf>
    <xf numFmtId="3" fontId="10" fillId="0" borderId="0" xfId="6" applyNumberFormat="1" applyFont="1" applyFill="1" applyBorder="1" applyAlignment="1">
      <alignment vertical="center"/>
    </xf>
    <xf numFmtId="3" fontId="10" fillId="0" borderId="0" xfId="2" applyNumberFormat="1" applyFont="1" applyFill="1" applyAlignment="1">
      <alignment horizontal="right" vertical="center"/>
    </xf>
    <xf numFmtId="3" fontId="10" fillId="0" borderId="0" xfId="6" applyNumberFormat="1" applyFont="1" applyFill="1" applyBorder="1" applyAlignment="1" applyProtection="1">
      <alignment vertical="center"/>
    </xf>
    <xf numFmtId="3" fontId="10" fillId="0" borderId="0" xfId="6" applyNumberFormat="1" applyFont="1" applyFill="1" applyAlignment="1" applyProtection="1">
      <alignment vertical="center"/>
    </xf>
    <xf numFmtId="192" fontId="10" fillId="0" borderId="0" xfId="2" applyNumberFormat="1" applyFont="1" applyFill="1" applyAlignment="1">
      <alignment horizontal="center" vertical="center"/>
    </xf>
    <xf numFmtId="0" fontId="10" fillId="0" borderId="0" xfId="6" applyFont="1" applyFill="1" applyAlignment="1">
      <alignment vertical="center" wrapText="1"/>
    </xf>
    <xf numFmtId="0" fontId="10" fillId="0" borderId="5" xfId="6" applyFont="1" applyFill="1" applyBorder="1" applyAlignment="1">
      <alignment vertical="center" wrapText="1"/>
    </xf>
    <xf numFmtId="1" fontId="11" fillId="0" borderId="0" xfId="6" applyNumberFormat="1" applyFont="1" applyFill="1" applyAlignment="1">
      <alignment horizontal="right" vertical="center"/>
    </xf>
    <xf numFmtId="0" fontId="11" fillId="0" borderId="0" xfId="6" applyFont="1" applyFill="1" applyAlignment="1">
      <alignment vertical="center"/>
    </xf>
    <xf numFmtId="192" fontId="11" fillId="0" borderId="0" xfId="2" applyNumberFormat="1" applyFont="1" applyFill="1" applyAlignment="1">
      <alignment horizontal="right" vertical="center"/>
    </xf>
    <xf numFmtId="0" fontId="10" fillId="0" borderId="5" xfId="6" applyFont="1" applyFill="1" applyBorder="1" applyAlignment="1">
      <alignment vertical="center"/>
    </xf>
    <xf numFmtId="192" fontId="10" fillId="0" borderId="5" xfId="2" applyNumberFormat="1" applyFont="1" applyFill="1" applyBorder="1" applyAlignment="1">
      <alignment horizontal="right" vertical="center"/>
    </xf>
    <xf numFmtId="0" fontId="10" fillId="0" borderId="0" xfId="6" applyFont="1" applyFill="1" applyAlignment="1">
      <alignment vertical="center"/>
    </xf>
    <xf numFmtId="192" fontId="10" fillId="0" borderId="0" xfId="2" applyNumberFormat="1" applyFont="1" applyFill="1" applyAlignment="1">
      <alignment horizontal="right" vertical="center"/>
    </xf>
    <xf numFmtId="1" fontId="10" fillId="0" borderId="0" xfId="6" applyNumberFormat="1" applyFont="1" applyFill="1" applyAlignment="1">
      <alignment horizontal="right" vertical="center"/>
    </xf>
    <xf numFmtId="1" fontId="10" fillId="0" borderId="5" xfId="6" applyNumberFormat="1" applyFont="1" applyFill="1" applyBorder="1" applyAlignment="1">
      <alignment horizontal="right" vertical="center"/>
    </xf>
    <xf numFmtId="1" fontId="10" fillId="0" borderId="0" xfId="2" applyNumberFormat="1" applyFont="1" applyFill="1" applyBorder="1" applyAlignment="1">
      <alignment horizontal="right" vertical="center"/>
    </xf>
    <xf numFmtId="0" fontId="10" fillId="0" borderId="0" xfId="6" applyFont="1" applyFill="1" applyAlignment="1">
      <alignment horizontal="left" vertical="center"/>
    </xf>
    <xf numFmtId="3" fontId="10" fillId="0" borderId="0" xfId="6" applyNumberFormat="1" applyFont="1" applyFill="1" applyAlignment="1">
      <alignment vertical="center"/>
    </xf>
    <xf numFmtId="181" fontId="10" fillId="0" borderId="0" xfId="6" applyNumberFormat="1" applyFont="1" applyFill="1" applyAlignment="1">
      <alignment horizontal="right" vertical="center"/>
    </xf>
    <xf numFmtId="181" fontId="10" fillId="0" borderId="0" xfId="6" applyNumberFormat="1" applyFont="1" applyFill="1" applyAlignment="1">
      <alignment vertical="center"/>
    </xf>
    <xf numFmtId="3" fontId="10" fillId="0" borderId="0" xfId="6" applyNumberFormat="1" applyFont="1" applyFill="1" applyAlignment="1">
      <alignment horizontal="right" vertical="center"/>
    </xf>
    <xf numFmtId="181" fontId="10" fillId="0" borderId="0" xfId="2" applyNumberFormat="1" applyFont="1" applyFill="1" applyAlignment="1">
      <alignment horizontal="right" vertical="center"/>
    </xf>
    <xf numFmtId="0" fontId="10" fillId="0" borderId="0" xfId="6" applyNumberFormat="1" applyFont="1" applyFill="1" applyAlignment="1">
      <alignment horizontal="right" vertical="center"/>
    </xf>
    <xf numFmtId="0" fontId="21" fillId="0" borderId="0" xfId="6" applyFont="1" applyFill="1" applyAlignment="1">
      <alignment vertical="center"/>
    </xf>
    <xf numFmtId="0" fontId="10" fillId="0" borderId="0" xfId="0" applyFont="1" applyFill="1" applyAlignment="1" applyProtection="1">
      <alignment horizontal="left" vertical="center"/>
    </xf>
    <xf numFmtId="0" fontId="10" fillId="0" borderId="0" xfId="6" applyFont="1" applyFill="1" applyBorder="1" applyAlignment="1">
      <alignment vertical="center"/>
    </xf>
    <xf numFmtId="181" fontId="10" fillId="0" borderId="0" xfId="6" applyNumberFormat="1" applyFont="1" applyFill="1" applyBorder="1" applyAlignment="1">
      <alignment horizontal="right" vertical="center"/>
    </xf>
    <xf numFmtId="181" fontId="10" fillId="0" borderId="0" xfId="2" applyNumberFormat="1" applyFont="1" applyFill="1" applyBorder="1" applyAlignment="1">
      <alignment horizontal="right" vertical="center"/>
    </xf>
    <xf numFmtId="181" fontId="10" fillId="0" borderId="0" xfId="6" applyNumberFormat="1" applyFont="1" applyFill="1" applyBorder="1" applyAlignment="1">
      <alignment vertical="center"/>
    </xf>
    <xf numFmtId="0" fontId="11" fillId="0" borderId="0" xfId="0" applyFont="1" applyFill="1" applyAlignment="1" applyProtection="1">
      <alignment horizontal="left" vertical="center"/>
    </xf>
    <xf numFmtId="0" fontId="10" fillId="0" borderId="0" xfId="0" applyFont="1" applyFill="1" applyBorder="1" applyAlignment="1" applyProtection="1">
      <alignment horizontal="left" vertical="center"/>
    </xf>
    <xf numFmtId="181" fontId="10" fillId="0" borderId="5" xfId="2" applyNumberFormat="1" applyFont="1" applyFill="1" applyBorder="1" applyAlignment="1">
      <alignment horizontal="right" vertical="center"/>
    </xf>
    <xf numFmtId="0" fontId="19" fillId="0" borderId="0" xfId="6" applyFont="1" applyFill="1" applyAlignment="1">
      <alignment vertical="center"/>
    </xf>
    <xf numFmtId="0" fontId="10" fillId="0" borderId="5" xfId="6" applyFont="1" applyFill="1" applyBorder="1" applyAlignment="1">
      <alignment horizontal="center" wrapText="1"/>
    </xf>
    <xf numFmtId="0" fontId="10" fillId="0" borderId="0" xfId="6" applyFont="1" applyFill="1" applyAlignment="1">
      <alignment wrapText="1"/>
    </xf>
    <xf numFmtId="192" fontId="24" fillId="0" borderId="7" xfId="2" applyNumberFormat="1" applyFont="1" applyFill="1" applyBorder="1" applyAlignment="1">
      <alignment horizontal="right" wrapText="1"/>
    </xf>
    <xf numFmtId="0" fontId="10" fillId="0" borderId="7" xfId="6" applyFont="1" applyFill="1" applyBorder="1" applyAlignment="1">
      <alignment horizontal="right" wrapText="1"/>
    </xf>
    <xf numFmtId="0" fontId="10" fillId="0" borderId="5" xfId="6" applyFont="1" applyFill="1" applyBorder="1" applyAlignment="1">
      <alignment horizontal="right" wrapText="1"/>
    </xf>
    <xf numFmtId="192" fontId="10" fillId="0" borderId="0" xfId="2" applyNumberFormat="1" applyFont="1" applyFill="1" applyAlignment="1">
      <alignment horizontal="right" wrapText="1"/>
    </xf>
    <xf numFmtId="1" fontId="10" fillId="0" borderId="5" xfId="6" applyNumberFormat="1" applyFont="1" applyFill="1" applyBorder="1" applyAlignment="1">
      <alignment horizontal="right" wrapText="1"/>
    </xf>
    <xf numFmtId="181" fontId="10" fillId="0" borderId="0" xfId="6" applyNumberFormat="1" applyFont="1" applyFill="1" applyAlignment="1">
      <alignment horizontal="right" vertical="center" wrapText="1"/>
    </xf>
    <xf numFmtId="181" fontId="10" fillId="0" borderId="0" xfId="6" applyNumberFormat="1" applyFont="1" applyFill="1" applyBorder="1" applyAlignment="1" applyProtection="1">
      <alignment horizontal="right" vertical="center"/>
    </xf>
    <xf numFmtId="181" fontId="10" fillId="0" borderId="0" xfId="6" applyNumberFormat="1" applyFont="1" applyFill="1" applyAlignment="1" applyProtection="1">
      <alignment horizontal="right" vertical="center"/>
    </xf>
    <xf numFmtId="181" fontId="10" fillId="0" borderId="5" xfId="6" applyNumberFormat="1" applyFont="1" applyFill="1" applyBorder="1" applyAlignment="1">
      <alignment horizontal="right" vertical="center"/>
    </xf>
    <xf numFmtId="192" fontId="24" fillId="0" borderId="0" xfId="2" applyNumberFormat="1" applyFont="1" applyFill="1" applyAlignment="1">
      <alignment horizontal="right" vertical="center"/>
    </xf>
    <xf numFmtId="0" fontId="10" fillId="0" borderId="0" xfId="0" applyFont="1" applyFill="1" applyAlignment="1">
      <alignment wrapText="1"/>
    </xf>
    <xf numFmtId="181" fontId="21" fillId="0" borderId="0" xfId="2" applyNumberFormat="1" applyFont="1" applyFill="1" applyAlignment="1">
      <alignment horizontal="right" vertical="center"/>
    </xf>
    <xf numFmtId="181" fontId="17" fillId="0" borderId="0" xfId="6" applyNumberFormat="1" applyFont="1" applyFill="1" applyAlignment="1">
      <alignment horizontal="right" vertical="center"/>
    </xf>
    <xf numFmtId="1" fontId="15" fillId="0" borderId="5" xfId="6" applyNumberFormat="1" applyFont="1" applyFill="1" applyBorder="1" applyAlignment="1">
      <alignment horizontal="right" vertical="center"/>
    </xf>
    <xf numFmtId="1" fontId="10" fillId="0" borderId="0" xfId="6" applyNumberFormat="1" applyFont="1" applyFill="1" applyBorder="1" applyAlignment="1">
      <alignment horizontal="right" vertical="center"/>
    </xf>
    <xf numFmtId="0" fontId="5" fillId="0" borderId="0" xfId="0" applyFont="1" applyFill="1"/>
    <xf numFmtId="3" fontId="1" fillId="0" borderId="0" xfId="0" applyNumberFormat="1" applyFont="1" applyProtection="1"/>
    <xf numFmtId="1" fontId="5" fillId="0" borderId="0" xfId="0" applyNumberFormat="1" applyFont="1" applyFill="1"/>
    <xf numFmtId="0" fontId="1" fillId="0" borderId="0" xfId="0" applyFont="1" applyFill="1"/>
    <xf numFmtId="172" fontId="18" fillId="0" borderId="0" xfId="0" applyNumberFormat="1" applyFont="1" applyBorder="1" applyAlignment="1" applyProtection="1">
      <alignment horizontal="left"/>
    </xf>
    <xf numFmtId="0" fontId="1" fillId="0" borderId="0" xfId="0" applyFont="1" applyAlignment="1">
      <alignment horizontal="right" vertical="center"/>
    </xf>
    <xf numFmtId="3" fontId="1" fillId="0" borderId="0" xfId="0" applyNumberFormat="1" applyFont="1" applyFill="1" applyAlignment="1" applyProtection="1">
      <alignment horizontal="right" vertical="center"/>
    </xf>
    <xf numFmtId="3" fontId="1" fillId="0" borderId="0" xfId="0" applyNumberFormat="1" applyFont="1" applyFill="1" applyAlignment="1">
      <alignment horizontal="right" vertical="center"/>
    </xf>
    <xf numFmtId="0" fontId="1" fillId="0" borderId="0" xfId="0" applyFont="1" applyFill="1" applyAlignment="1">
      <alignment horizontal="left"/>
    </xf>
    <xf numFmtId="3" fontId="1" fillId="0" borderId="0" xfId="0" applyNumberFormat="1" applyFont="1" applyFill="1"/>
    <xf numFmtId="3" fontId="1" fillId="0" borderId="0" xfId="0" applyNumberFormat="1" applyFont="1" applyAlignment="1" applyProtection="1">
      <alignment horizontal="right"/>
    </xf>
    <xf numFmtId="178" fontId="5" fillId="0" borderId="0" xfId="0" applyNumberFormat="1" applyFont="1" applyProtection="1"/>
    <xf numFmtId="193" fontId="5" fillId="0" borderId="0" xfId="1" applyNumberFormat="1" applyFont="1" applyProtection="1"/>
    <xf numFmtId="3" fontId="5" fillId="0" borderId="0" xfId="0" applyNumberFormat="1" applyFont="1" applyProtection="1"/>
    <xf numFmtId="1" fontId="5" fillId="0" borderId="0" xfId="0" applyNumberFormat="1" applyFont="1" applyProtection="1"/>
    <xf numFmtId="0" fontId="18" fillId="0" borderId="0" xfId="0" applyFont="1" applyFill="1" applyBorder="1" applyAlignment="1" applyProtection="1">
      <alignment horizontal="left"/>
    </xf>
    <xf numFmtId="0" fontId="12" fillId="0" borderId="0" xfId="6" applyFont="1" applyFill="1" applyAlignment="1">
      <alignment vertical="center"/>
    </xf>
    <xf numFmtId="0" fontId="20" fillId="0" borderId="0" xfId="6" applyFont="1" applyFill="1" applyAlignment="1">
      <alignment vertical="center"/>
    </xf>
    <xf numFmtId="0" fontId="1" fillId="0" borderId="5" xfId="6" applyFont="1" applyFill="1" applyBorder="1" applyAlignment="1">
      <alignment vertical="center"/>
    </xf>
    <xf numFmtId="181" fontId="18" fillId="0" borderId="0" xfId="6" applyNumberFormat="1" applyFont="1" applyFill="1" applyAlignment="1">
      <alignment horizontal="right" vertical="center"/>
    </xf>
    <xf numFmtId="172" fontId="18" fillId="0" borderId="1" xfId="0" applyNumberFormat="1" applyFont="1" applyBorder="1" applyAlignment="1" applyProtection="1">
      <alignment horizontal="right"/>
    </xf>
    <xf numFmtId="0" fontId="16" fillId="0" borderId="0" xfId="0" applyFont="1" applyAlignment="1">
      <alignment horizontal="left"/>
    </xf>
    <xf numFmtId="0" fontId="18" fillId="0" borderId="0" xfId="0" applyFont="1" applyBorder="1" applyProtection="1"/>
    <xf numFmtId="0" fontId="5" fillId="0" borderId="0" xfId="0" applyFont="1" applyBorder="1" applyProtection="1"/>
    <xf numFmtId="179" fontId="18" fillId="0" borderId="0" xfId="0" applyNumberFormat="1" applyFont="1" applyBorder="1" applyProtection="1"/>
    <xf numFmtId="179" fontId="18" fillId="0" borderId="0" xfId="0" applyNumberFormat="1" applyFont="1" applyBorder="1" applyAlignment="1" applyProtection="1">
      <alignment horizontal="right"/>
    </xf>
    <xf numFmtId="0" fontId="19" fillId="0" borderId="0" xfId="0" applyFont="1" applyBorder="1" applyProtection="1"/>
    <xf numFmtId="174" fontId="10" fillId="0" borderId="0" xfId="0" applyNumberFormat="1" applyFont="1" applyBorder="1"/>
    <xf numFmtId="181" fontId="10" fillId="0" borderId="0" xfId="0" applyNumberFormat="1" applyFont="1" applyAlignment="1">
      <alignment horizontal="right"/>
    </xf>
    <xf numFmtId="0" fontId="6" fillId="0" borderId="0" xfId="0" applyFont="1" applyAlignment="1">
      <alignment vertical="center"/>
    </xf>
    <xf numFmtId="0" fontId="32" fillId="0" borderId="0" xfId="0" applyFont="1" applyAlignment="1">
      <alignment horizontal="left" vertical="top"/>
    </xf>
    <xf numFmtId="0" fontId="19" fillId="0" borderId="0" xfId="0" applyFont="1" applyAlignment="1">
      <alignment horizontal="left" vertical="top"/>
    </xf>
    <xf numFmtId="0" fontId="19" fillId="0" borderId="0" xfId="0" applyFont="1" applyBorder="1" applyAlignment="1">
      <alignment horizontal="left" vertical="top"/>
    </xf>
    <xf numFmtId="172" fontId="19" fillId="0" borderId="0" xfId="0" applyNumberFormat="1" applyFont="1" applyAlignment="1" applyProtection="1">
      <alignment horizontal="left" vertical="top"/>
    </xf>
    <xf numFmtId="1" fontId="19" fillId="0" borderId="0" xfId="0" applyNumberFormat="1" applyFont="1" applyAlignment="1" applyProtection="1">
      <alignment horizontal="left" vertical="top"/>
    </xf>
    <xf numFmtId="1" fontId="19" fillId="0" borderId="0" xfId="0" applyNumberFormat="1" applyFont="1" applyAlignment="1">
      <alignment horizontal="left" vertical="top"/>
    </xf>
    <xf numFmtId="1" fontId="16" fillId="0" borderId="0" xfId="0" applyNumberFormat="1" applyFont="1" applyAlignment="1">
      <alignment horizontal="left" vertical="top"/>
    </xf>
    <xf numFmtId="1" fontId="16" fillId="0" borderId="0" xfId="0" applyNumberFormat="1" applyFont="1" applyAlignment="1" applyProtection="1">
      <alignment horizontal="left" vertical="top"/>
    </xf>
    <xf numFmtId="1" fontId="19" fillId="0" borderId="0" xfId="1" applyNumberFormat="1" applyFont="1" applyAlignment="1" applyProtection="1">
      <alignment horizontal="left" vertical="top"/>
    </xf>
    <xf numFmtId="3" fontId="19" fillId="0" borderId="0" xfId="1" applyNumberFormat="1" applyFont="1" applyAlignment="1" applyProtection="1">
      <alignment horizontal="left" vertical="top"/>
    </xf>
    <xf numFmtId="172" fontId="19" fillId="0" borderId="0" xfId="0" applyNumberFormat="1" applyFont="1" applyBorder="1" applyAlignment="1" applyProtection="1">
      <alignment horizontal="left" vertical="top"/>
    </xf>
    <xf numFmtId="172" fontId="15" fillId="0" borderId="0" xfId="0" applyNumberFormat="1" applyFont="1" applyBorder="1" applyAlignment="1" applyProtection="1">
      <alignment horizontal="left" vertical="top"/>
    </xf>
    <xf numFmtId="3" fontId="10" fillId="0" borderId="0" xfId="6" quotePrefix="1" applyNumberFormat="1" applyFont="1" applyFill="1" applyAlignment="1">
      <alignment horizontal="right" vertical="center"/>
    </xf>
    <xf numFmtId="0" fontId="19" fillId="0" borderId="0" xfId="6" quotePrefix="1" applyFont="1" applyFill="1" applyAlignment="1">
      <alignment vertical="center"/>
    </xf>
    <xf numFmtId="1" fontId="10" fillId="0" borderId="0" xfId="0" applyNumberFormat="1" applyFont="1" applyAlignment="1" applyProtection="1">
      <alignment horizontal="right"/>
    </xf>
    <xf numFmtId="0" fontId="8" fillId="0" borderId="0" xfId="5" applyFont="1" applyAlignment="1" applyProtection="1">
      <alignment horizontal="center" vertical="top"/>
    </xf>
    <xf numFmtId="0" fontId="9" fillId="0" borderId="0" xfId="5" applyFont="1" applyFill="1" applyAlignment="1" applyProtection="1">
      <alignment horizontal="right"/>
    </xf>
    <xf numFmtId="0" fontId="5" fillId="0" borderId="0" xfId="0" applyFont="1" applyAlignment="1">
      <alignment horizontal="right"/>
    </xf>
    <xf numFmtId="0" fontId="10" fillId="0" borderId="10" xfId="7" applyFont="1" applyFill="1" applyBorder="1" applyAlignment="1">
      <alignment horizontal="right" vertical="center"/>
    </xf>
    <xf numFmtId="0" fontId="10" fillId="0" borderId="10" xfId="7" applyFont="1" applyFill="1" applyBorder="1" applyAlignment="1">
      <alignment vertical="center"/>
    </xf>
    <xf numFmtId="0" fontId="10" fillId="0" borderId="11" xfId="7" applyFont="1" applyFill="1" applyBorder="1"/>
    <xf numFmtId="0" fontId="10" fillId="0" borderId="11" xfId="7" applyFont="1" applyFill="1" applyBorder="1" applyAlignment="1">
      <alignment horizontal="right"/>
    </xf>
    <xf numFmtId="0" fontId="10" fillId="0" borderId="11" xfId="7" applyFont="1" applyFill="1" applyBorder="1" applyAlignment="1">
      <alignment horizontal="right" wrapText="1"/>
    </xf>
    <xf numFmtId="181" fontId="9" fillId="0" borderId="0" xfId="5" applyNumberFormat="1" applyFont="1" applyFill="1" applyAlignment="1" applyProtection="1">
      <alignment horizontal="right" vertical="center"/>
    </xf>
    <xf numFmtId="0" fontId="5" fillId="0" borderId="0" xfId="0" applyFont="1" applyAlignment="1" applyProtection="1">
      <alignment horizontal="right"/>
    </xf>
    <xf numFmtId="0" fontId="33" fillId="0" borderId="0" xfId="5" applyFont="1" applyAlignment="1" applyProtection="1">
      <alignment horizontal="right"/>
    </xf>
    <xf numFmtId="3" fontId="10" fillId="0" borderId="0" xfId="0" applyNumberFormat="1" applyFont="1" applyBorder="1" applyProtection="1"/>
    <xf numFmtId="2" fontId="10" fillId="0" borderId="0" xfId="0" applyNumberFormat="1" applyFont="1" applyFill="1"/>
    <xf numFmtId="3" fontId="10" fillId="0" borderId="0" xfId="0" applyNumberFormat="1" applyFont="1" applyAlignment="1" applyProtection="1"/>
    <xf numFmtId="174" fontId="10" fillId="0" borderId="0" xfId="0" applyNumberFormat="1" applyFont="1" applyAlignment="1" applyProtection="1">
      <alignment horizontal="right"/>
    </xf>
    <xf numFmtId="3" fontId="10" fillId="0" borderId="0" xfId="1" applyNumberFormat="1" applyFont="1" applyBorder="1" applyAlignment="1" applyProtection="1"/>
    <xf numFmtId="3" fontId="10" fillId="0" borderId="0" xfId="1" applyNumberFormat="1" applyFont="1" applyAlignment="1">
      <alignment horizontal="right"/>
    </xf>
    <xf numFmtId="3" fontId="10" fillId="0" borderId="0" xfId="1" applyNumberFormat="1" applyFont="1" applyBorder="1"/>
    <xf numFmtId="3" fontId="10" fillId="0" borderId="0" xfId="1" applyNumberFormat="1" applyFont="1" applyAlignment="1"/>
    <xf numFmtId="181" fontId="10" fillId="0" borderId="0" xfId="6" applyNumberFormat="1" applyFont="1" applyBorder="1"/>
    <xf numFmtId="0" fontId="10" fillId="0" borderId="0" xfId="11" applyFont="1"/>
    <xf numFmtId="0" fontId="16" fillId="0" borderId="0" xfId="11" applyFont="1"/>
    <xf numFmtId="0" fontId="6" fillId="0" borderId="0" xfId="0" applyFont="1" applyAlignment="1">
      <alignment horizontal="justify" vertical="top" wrapText="1"/>
    </xf>
    <xf numFmtId="0" fontId="20" fillId="0" borderId="0" xfId="0" applyFont="1" applyAlignment="1">
      <alignment horizontal="justify" vertical="top" wrapText="1"/>
    </xf>
    <xf numFmtId="0" fontId="7" fillId="0" borderId="0" xfId="0" applyFont="1" applyAlignment="1">
      <alignment horizontal="justify" vertical="top" wrapText="1"/>
    </xf>
    <xf numFmtId="0" fontId="8" fillId="0" borderId="0" xfId="5" applyFont="1" applyAlignment="1" applyProtection="1">
      <alignment horizontal="justify" vertical="top"/>
    </xf>
    <xf numFmtId="0" fontId="6" fillId="0" borderId="0" xfId="0" applyFont="1" applyAlignment="1">
      <alignment horizontal="justify" vertical="center"/>
    </xf>
    <xf numFmtId="0" fontId="6" fillId="0" borderId="0" xfId="0" applyFont="1" applyAlignment="1">
      <alignment horizontal="justify" vertical="top"/>
    </xf>
    <xf numFmtId="0" fontId="9" fillId="0" borderId="0" xfId="5" applyFont="1" applyAlignment="1" applyProtection="1">
      <alignment horizontal="left"/>
    </xf>
    <xf numFmtId="0" fontId="9" fillId="0" borderId="0" xfId="5" applyFont="1" applyAlignment="1" applyProtection="1">
      <alignment horizontal="center"/>
    </xf>
    <xf numFmtId="0" fontId="9" fillId="0" borderId="0" xfId="5" applyFont="1" applyAlignment="1" applyProtection="1">
      <alignment horizontal="right"/>
    </xf>
    <xf numFmtId="0" fontId="10" fillId="0" borderId="8" xfId="0" applyFont="1" applyBorder="1" applyAlignment="1">
      <alignment horizontal="center" vertical="center"/>
    </xf>
    <xf numFmtId="0" fontId="20" fillId="0" borderId="0" xfId="0" applyFont="1" applyAlignment="1">
      <alignment horizontal="left"/>
    </xf>
    <xf numFmtId="0" fontId="5" fillId="0" borderId="0" xfId="0" applyFont="1" applyAlignment="1">
      <alignment horizontal="center"/>
    </xf>
    <xf numFmtId="0" fontId="9" fillId="0" borderId="0" xfId="5" applyFont="1" applyFill="1" applyAlignment="1" applyProtection="1">
      <alignment horizontal="right"/>
    </xf>
    <xf numFmtId="0" fontId="10" fillId="0" borderId="10" xfId="7" applyFont="1" applyFill="1" applyBorder="1" applyAlignment="1">
      <alignment horizontal="center" vertical="center"/>
    </xf>
    <xf numFmtId="0" fontId="10" fillId="0" borderId="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2" xfId="0" applyFont="1" applyFill="1" applyBorder="1" applyAlignment="1">
      <alignment horizontal="center"/>
    </xf>
    <xf numFmtId="0" fontId="10" fillId="0" borderId="0"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0" fillId="0" borderId="13" xfId="0" applyFont="1" applyFill="1" applyBorder="1" applyAlignment="1">
      <alignment horizontal="center" vertical="center"/>
    </xf>
    <xf numFmtId="0" fontId="10" fillId="0" borderId="5" xfId="6" applyFont="1" applyFill="1" applyBorder="1" applyAlignment="1">
      <alignment horizontal="center" vertical="center"/>
    </xf>
    <xf numFmtId="1" fontId="10" fillId="0" borderId="5" xfId="6" applyNumberFormat="1" applyFont="1" applyFill="1" applyBorder="1" applyAlignment="1">
      <alignment horizontal="center" vertical="center"/>
    </xf>
  </cellXfs>
  <cellStyles count="15">
    <cellStyle name="Comma" xfId="1" builtinId="3"/>
    <cellStyle name="Comma 2" xfId="2"/>
    <cellStyle name="Comma 3" xfId="3"/>
    <cellStyle name="Comma 4" xfId="4"/>
    <cellStyle name="Hyperlink" xfId="5" builtinId="8"/>
    <cellStyle name="Normal" xfId="0" builtinId="0"/>
    <cellStyle name="Normal 2" xfId="6"/>
    <cellStyle name="Normal 3" xfId="7"/>
    <cellStyle name="Normal 3 2" xfId="8"/>
    <cellStyle name="Normal 4" xfId="9"/>
    <cellStyle name="Normal 4 2" xfId="10"/>
    <cellStyle name="Normal 5" xfId="11"/>
    <cellStyle name="Normal 5 2" xfId="12"/>
    <cellStyle name="Normal 6" xfId="13"/>
    <cellStyle name="Normal 7"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400050</xdr:colOff>
      <xdr:row>76</xdr:row>
      <xdr:rowOff>76200</xdr:rowOff>
    </xdr:from>
    <xdr:to>
      <xdr:col>8</xdr:col>
      <xdr:colOff>457200</xdr:colOff>
      <xdr:row>78</xdr:row>
      <xdr:rowOff>66675</xdr:rowOff>
    </xdr:to>
    <xdr:sp macro="" textlink="">
      <xdr:nvSpPr>
        <xdr:cNvPr id="4" name="TextBox 3"/>
        <xdr:cNvSpPr txBox="1"/>
      </xdr:nvSpPr>
      <xdr:spPr>
        <a:xfrm>
          <a:off x="400050" y="14335125"/>
          <a:ext cx="34575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i="1">
              <a:latin typeface="Arial" panose="020B0604020202020204" pitchFamily="34" charset="0"/>
              <a:cs typeface="Arial" panose="020B0604020202020204" pitchFamily="34" charset="0"/>
            </a:rPr>
            <a:t>Source: Environmental Health Section &amp; Solomons</a:t>
          </a:r>
        </a:p>
      </xdr:txBody>
    </xdr:sp>
    <xdr:clientData/>
  </xdr:twoCellAnchor>
  <xdr:twoCellAnchor editAs="oneCell">
    <xdr:from>
      <xdr:col>0</xdr:col>
      <xdr:colOff>9525</xdr:colOff>
      <xdr:row>56</xdr:row>
      <xdr:rowOff>28575</xdr:rowOff>
    </xdr:from>
    <xdr:to>
      <xdr:col>13</xdr:col>
      <xdr:colOff>85725</xdr:colOff>
      <xdr:row>76</xdr:row>
      <xdr:rowOff>57150</xdr:rowOff>
    </xdr:to>
    <xdr:pic>
      <xdr:nvPicPr>
        <xdr:cNvPr id="70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1039475"/>
          <a:ext cx="6038850"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11</xdr:col>
      <xdr:colOff>123825</xdr:colOff>
      <xdr:row>29</xdr:row>
      <xdr:rowOff>133350</xdr:rowOff>
    </xdr:to>
    <xdr:pic>
      <xdr:nvPicPr>
        <xdr:cNvPr id="421798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5838825"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31</xdr:row>
      <xdr:rowOff>66675</xdr:rowOff>
    </xdr:from>
    <xdr:to>
      <xdr:col>11</xdr:col>
      <xdr:colOff>95250</xdr:colOff>
      <xdr:row>62</xdr:row>
      <xdr:rowOff>76200</xdr:rowOff>
    </xdr:to>
    <xdr:pic>
      <xdr:nvPicPr>
        <xdr:cNvPr id="4217981"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514850"/>
          <a:ext cx="6029325"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12</xdr:col>
      <xdr:colOff>85725</xdr:colOff>
      <xdr:row>27</xdr:row>
      <xdr:rowOff>95250</xdr:rowOff>
    </xdr:to>
    <xdr:pic>
      <xdr:nvPicPr>
        <xdr:cNvPr id="422105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6438900"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0</xdr:rowOff>
    </xdr:from>
    <xdr:to>
      <xdr:col>11</xdr:col>
      <xdr:colOff>409575</xdr:colOff>
      <xdr:row>62</xdr:row>
      <xdr:rowOff>76200</xdr:rowOff>
    </xdr:to>
    <xdr:pic>
      <xdr:nvPicPr>
        <xdr:cNvPr id="422105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48250"/>
          <a:ext cx="6276975" cy="436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8"/>
  <sheetViews>
    <sheetView tabSelected="1" workbookViewId="0"/>
  </sheetViews>
  <sheetFormatPr defaultRowHeight="15"/>
  <cols>
    <col min="1" max="1" width="114.83203125" style="375" customWidth="1"/>
    <col min="2" max="16384" width="9.33203125" style="332"/>
  </cols>
  <sheetData>
    <row r="1" spans="1:1" ht="20.25">
      <c r="A1" s="371" t="s">
        <v>0</v>
      </c>
    </row>
    <row r="2" spans="1:1">
      <c r="A2" s="370"/>
    </row>
    <row r="3" spans="1:1" ht="15.75">
      <c r="A3" s="372" t="s">
        <v>128</v>
      </c>
    </row>
    <row r="4" spans="1:1">
      <c r="A4" s="370"/>
    </row>
    <row r="5" spans="1:1" ht="15.75">
      <c r="A5" s="372" t="s">
        <v>129</v>
      </c>
    </row>
    <row r="6" spans="1:1">
      <c r="A6" s="370"/>
    </row>
    <row r="7" spans="1:1" ht="100.5" customHeight="1">
      <c r="A7" s="370" t="s">
        <v>221</v>
      </c>
    </row>
    <row r="8" spans="1:1">
      <c r="A8" s="373"/>
    </row>
    <row r="9" spans="1:1" ht="82.5" customHeight="1">
      <c r="A9" s="370" t="s">
        <v>205</v>
      </c>
    </row>
    <row r="10" spans="1:1">
      <c r="A10" s="370"/>
    </row>
    <row r="11" spans="1:1" ht="15.75">
      <c r="A11" s="372" t="s">
        <v>130</v>
      </c>
    </row>
    <row r="12" spans="1:1" ht="15.75">
      <c r="A12" s="372"/>
    </row>
    <row r="13" spans="1:1" ht="116.25" customHeight="1">
      <c r="A13" s="370" t="s">
        <v>232</v>
      </c>
    </row>
    <row r="14" spans="1:1">
      <c r="A14" s="370"/>
    </row>
    <row r="15" spans="1:1" ht="48.75" customHeight="1">
      <c r="A15" s="370" t="s">
        <v>231</v>
      </c>
    </row>
    <row r="16" spans="1:1" ht="18" customHeight="1">
      <c r="A16" s="370" t="s">
        <v>229</v>
      </c>
    </row>
    <row r="17" spans="1:1">
      <c r="A17" s="370"/>
    </row>
    <row r="18" spans="1:1" ht="63.75" customHeight="1">
      <c r="A18" s="370" t="s">
        <v>213</v>
      </c>
    </row>
    <row r="19" spans="1:1" ht="66" customHeight="1">
      <c r="A19" s="370" t="s">
        <v>248</v>
      </c>
    </row>
    <row r="20" spans="1:1" ht="15.75">
      <c r="A20" s="372"/>
    </row>
    <row r="21" spans="1:1" ht="15.75">
      <c r="A21" s="372" t="s">
        <v>131</v>
      </c>
    </row>
    <row r="22" spans="1:1">
      <c r="A22" s="370"/>
    </row>
    <row r="23" spans="1:1" ht="35.25" customHeight="1">
      <c r="A23" s="370" t="s">
        <v>214</v>
      </c>
    </row>
    <row r="24" spans="1:1">
      <c r="A24" s="370"/>
    </row>
    <row r="25" spans="1:1" ht="82.5" customHeight="1">
      <c r="A25" s="370" t="s">
        <v>215</v>
      </c>
    </row>
    <row r="26" spans="1:1">
      <c r="A26" s="370"/>
    </row>
    <row r="27" spans="1:1" ht="15.75">
      <c r="A27" s="372" t="s">
        <v>147</v>
      </c>
    </row>
    <row r="28" spans="1:1">
      <c r="A28" s="370"/>
    </row>
    <row r="29" spans="1:1" ht="48" customHeight="1">
      <c r="A29" s="370" t="s">
        <v>236</v>
      </c>
    </row>
    <row r="30" spans="1:1" ht="15.75">
      <c r="A30" s="372"/>
    </row>
    <row r="31" spans="1:1" ht="36" customHeight="1">
      <c r="A31" s="372" t="s">
        <v>216</v>
      </c>
    </row>
    <row r="32" spans="1:1" ht="15.75">
      <c r="A32" s="372"/>
    </row>
    <row r="33" spans="1:2" ht="49.5" customHeight="1">
      <c r="A33" s="372" t="s">
        <v>218</v>
      </c>
    </row>
    <row r="34" spans="1:2" ht="15.75">
      <c r="A34" s="372"/>
    </row>
    <row r="35" spans="1:2" ht="32.25" customHeight="1">
      <c r="A35" s="372" t="s">
        <v>217</v>
      </c>
    </row>
    <row r="36" spans="1:2" ht="15.75">
      <c r="A36" s="372"/>
    </row>
    <row r="37" spans="1:2">
      <c r="A37" s="370"/>
    </row>
    <row r="38" spans="1:2" ht="65.25" customHeight="1">
      <c r="A38" s="370" t="s">
        <v>235</v>
      </c>
    </row>
    <row r="39" spans="1:2" ht="68.25" customHeight="1">
      <c r="A39" s="370" t="s">
        <v>227</v>
      </c>
    </row>
    <row r="41" spans="1:2" ht="21" customHeight="1">
      <c r="A41" s="372" t="s">
        <v>132</v>
      </c>
    </row>
    <row r="42" spans="1:2">
      <c r="A42" s="370"/>
    </row>
    <row r="43" spans="1:2" ht="63.75" customHeight="1">
      <c r="A43" s="370" t="s">
        <v>233</v>
      </c>
    </row>
    <row r="44" spans="1:2" ht="36.75" customHeight="1">
      <c r="A44" s="370" t="s">
        <v>234</v>
      </c>
    </row>
    <row r="45" spans="1:2">
      <c r="A45" s="374"/>
    </row>
    <row r="48" spans="1:2">
      <c r="A48" s="373" t="s">
        <v>149</v>
      </c>
      <c r="B48" s="348"/>
    </row>
  </sheetData>
  <customSheetViews>
    <customSheetView guid="{F09F7AC7-AFB1-4528-882D-64F3BA45AA1D}">
      <selection activeCell="F9" sqref="F9"/>
      <pageMargins left="0.56999999999999995" right="0.42" top="0.75" bottom="0.75" header="0.3" footer="0.3"/>
      <pageSetup paperSize="9" orientation="portrait" r:id="rId1"/>
    </customSheetView>
    <customSheetView guid="{F6DEE78C-D331-4A00-8176-F1368F0DC044}" showPageBreaks="1">
      <pageMargins left="0.56999999999999995" right="0.42" top="0.75" bottom="0.75" header="0.3" footer="0.3"/>
      <pageSetup paperSize="9" orientation="portrait" r:id="rId2"/>
    </customSheetView>
  </customSheetViews>
  <hyperlinks>
    <hyperlink ref="A48" location="Contents!A1" display="Go to Contents"/>
  </hyperlinks>
  <pageMargins left="0.56999999999999995" right="0.42" top="0.75" bottom="0.75" header="0.3" footer="0.3"/>
  <pageSetup paperSize="9" scale="54"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199"/>
  <sheetViews>
    <sheetView workbookViewId="0"/>
  </sheetViews>
  <sheetFormatPr defaultRowHeight="11.25"/>
  <cols>
    <col min="1" max="1" width="10.1640625" customWidth="1"/>
    <col min="3" max="3" width="12.6640625" customWidth="1"/>
    <col min="4" max="4" width="11.1640625" customWidth="1"/>
    <col min="5" max="5" width="13" customWidth="1"/>
    <col min="6" max="6" width="17.6640625" bestFit="1" customWidth="1"/>
    <col min="7" max="7" width="21.5" customWidth="1"/>
  </cols>
  <sheetData>
    <row r="1" spans="1:13" ht="37.5">
      <c r="A1" s="149" t="s">
        <v>144</v>
      </c>
      <c r="B1" s="149"/>
      <c r="C1" s="148" t="s">
        <v>171</v>
      </c>
    </row>
    <row r="2" spans="1:13" ht="15" thickBot="1">
      <c r="A2" s="160" t="s">
        <v>203</v>
      </c>
      <c r="B2" s="160"/>
      <c r="C2" s="164"/>
      <c r="D2" s="164"/>
      <c r="E2" s="164"/>
      <c r="F2" s="168"/>
      <c r="G2" s="169"/>
      <c r="H2" s="150"/>
      <c r="I2" s="150"/>
      <c r="J2" s="150"/>
      <c r="K2" s="150"/>
      <c r="L2" s="150"/>
      <c r="M2" s="150"/>
    </row>
    <row r="3" spans="1:13" ht="14.25">
      <c r="A3" s="170"/>
      <c r="B3" s="170"/>
      <c r="C3" s="389" t="s">
        <v>190</v>
      </c>
      <c r="D3" s="389"/>
      <c r="E3" s="389"/>
      <c r="F3" s="389"/>
      <c r="G3" s="171"/>
      <c r="H3" s="172"/>
      <c r="I3" s="172"/>
      <c r="J3" s="172"/>
      <c r="K3" s="172"/>
      <c r="L3" s="172"/>
      <c r="M3" s="172"/>
    </row>
    <row r="4" spans="1:13" ht="14.25">
      <c r="A4" s="384" t="s">
        <v>26</v>
      </c>
      <c r="B4" s="165"/>
      <c r="C4" s="163"/>
      <c r="D4" s="386" t="s">
        <v>172</v>
      </c>
      <c r="E4" s="386"/>
      <c r="F4" s="163" t="s">
        <v>173</v>
      </c>
      <c r="G4" s="387" t="s">
        <v>251</v>
      </c>
      <c r="H4" s="159"/>
      <c r="I4" s="159"/>
      <c r="J4" s="159"/>
      <c r="K4" s="159"/>
      <c r="L4" s="159"/>
      <c r="M4" s="159"/>
    </row>
    <row r="5" spans="1:13" ht="15" thickBot="1">
      <c r="A5" s="385"/>
      <c r="B5" s="161"/>
      <c r="C5" s="162" t="s">
        <v>174</v>
      </c>
      <c r="D5" s="162" t="s">
        <v>175</v>
      </c>
      <c r="E5" s="162" t="s">
        <v>176</v>
      </c>
      <c r="F5" s="162" t="s">
        <v>177</v>
      </c>
      <c r="G5" s="388"/>
      <c r="H5" s="159"/>
      <c r="I5" s="159"/>
      <c r="J5" s="159"/>
      <c r="K5" s="159"/>
      <c r="L5" s="159"/>
      <c r="M5" s="159"/>
    </row>
    <row r="6" spans="1:13" ht="14.25">
      <c r="A6" s="152"/>
      <c r="B6" s="152"/>
      <c r="C6" s="151"/>
      <c r="D6" s="118"/>
      <c r="E6" s="118"/>
      <c r="F6" s="118"/>
      <c r="G6" s="118"/>
      <c r="H6" s="118"/>
      <c r="I6" s="118"/>
      <c r="J6" s="118"/>
      <c r="K6" s="118"/>
      <c r="L6" s="118"/>
      <c r="M6" s="118"/>
    </row>
    <row r="7" spans="1:13" ht="14.25">
      <c r="A7" s="166" t="s">
        <v>105</v>
      </c>
      <c r="B7" s="152"/>
      <c r="C7" s="155">
        <v>7020</v>
      </c>
      <c r="D7" s="155">
        <v>350</v>
      </c>
      <c r="E7" s="155" t="s">
        <v>178</v>
      </c>
      <c r="F7" s="153">
        <v>7370</v>
      </c>
      <c r="G7" s="174">
        <v>4.75</v>
      </c>
      <c r="H7" s="118"/>
      <c r="I7" s="118"/>
      <c r="J7" s="118"/>
      <c r="K7" s="118"/>
      <c r="L7" s="118"/>
      <c r="M7" s="118"/>
    </row>
    <row r="8" spans="1:13" ht="14.25">
      <c r="A8" s="118" t="s">
        <v>106</v>
      </c>
      <c r="B8" s="152"/>
      <c r="C8" s="155">
        <v>7350</v>
      </c>
      <c r="D8" s="155">
        <v>204</v>
      </c>
      <c r="E8" s="155" t="s">
        <v>178</v>
      </c>
      <c r="F8" s="153">
        <v>7554</v>
      </c>
      <c r="G8" s="174">
        <v>2.7</v>
      </c>
      <c r="H8" s="118"/>
      <c r="I8" s="118"/>
      <c r="J8" s="118"/>
      <c r="K8" s="118"/>
      <c r="L8" s="118"/>
      <c r="M8" s="118"/>
    </row>
    <row r="9" spans="1:13" ht="14.25">
      <c r="A9" s="118" t="s">
        <v>107</v>
      </c>
      <c r="B9" s="152"/>
      <c r="C9" s="155">
        <v>7790</v>
      </c>
      <c r="D9" s="155">
        <v>17</v>
      </c>
      <c r="E9" s="155" t="s">
        <v>178</v>
      </c>
      <c r="F9" s="153">
        <v>7807</v>
      </c>
      <c r="G9" s="174">
        <v>0.22</v>
      </c>
      <c r="H9" s="118"/>
      <c r="I9" s="118"/>
      <c r="J9" s="118"/>
      <c r="K9" s="118"/>
      <c r="L9" s="118"/>
      <c r="M9" s="118"/>
    </row>
    <row r="10" spans="1:13" ht="14.25">
      <c r="A10" s="118" t="s">
        <v>108</v>
      </c>
      <c r="B10" s="152"/>
      <c r="C10" s="155">
        <v>8046</v>
      </c>
      <c r="D10" s="155">
        <v>37</v>
      </c>
      <c r="E10" s="155" t="s">
        <v>178</v>
      </c>
      <c r="F10" s="153">
        <v>8083</v>
      </c>
      <c r="G10" s="174">
        <v>0.46</v>
      </c>
      <c r="H10" s="118"/>
      <c r="I10" s="118"/>
      <c r="J10" s="118"/>
      <c r="K10" s="118"/>
      <c r="L10" s="118"/>
      <c r="M10" s="118"/>
    </row>
    <row r="11" spans="1:13" ht="14.25">
      <c r="A11" s="118" t="s">
        <v>109</v>
      </c>
      <c r="B11" s="152"/>
      <c r="C11" s="155">
        <v>7937</v>
      </c>
      <c r="D11" s="155">
        <v>249</v>
      </c>
      <c r="E11" s="155" t="s">
        <v>178</v>
      </c>
      <c r="F11" s="153">
        <v>8186</v>
      </c>
      <c r="G11" s="174">
        <v>3.04</v>
      </c>
      <c r="H11" s="118"/>
      <c r="I11" s="118"/>
      <c r="J11" s="118"/>
      <c r="K11" s="118"/>
      <c r="L11" s="118"/>
      <c r="M11" s="118"/>
    </row>
    <row r="12" spans="1:13" ht="14.25">
      <c r="A12" s="118" t="s">
        <v>110</v>
      </c>
      <c r="B12" s="152"/>
      <c r="C12" s="155">
        <v>8322</v>
      </c>
      <c r="D12" s="155">
        <v>0</v>
      </c>
      <c r="E12" s="155" t="s">
        <v>178</v>
      </c>
      <c r="F12" s="153">
        <v>8322</v>
      </c>
      <c r="G12" s="174">
        <v>0</v>
      </c>
      <c r="H12" s="118"/>
      <c r="I12" s="118"/>
      <c r="J12" s="118"/>
      <c r="K12" s="118"/>
      <c r="L12" s="118"/>
      <c r="M12" s="118"/>
    </row>
    <row r="13" spans="1:13" ht="14.25">
      <c r="A13" s="118" t="s">
        <v>111</v>
      </c>
      <c r="B13" s="152"/>
      <c r="C13" s="155">
        <v>8400</v>
      </c>
      <c r="D13" s="155">
        <v>91</v>
      </c>
      <c r="E13" s="155" t="s">
        <v>178</v>
      </c>
      <c r="F13" s="153">
        <v>8491</v>
      </c>
      <c r="G13" s="174">
        <v>1.07</v>
      </c>
      <c r="H13" s="118"/>
      <c r="I13" s="118"/>
      <c r="J13" s="118"/>
      <c r="K13" s="118"/>
      <c r="L13" s="118"/>
      <c r="M13" s="118"/>
    </row>
    <row r="14" spans="1:13" ht="14.25">
      <c r="A14" s="118" t="s">
        <v>112</v>
      </c>
      <c r="B14" s="152"/>
      <c r="C14" s="155">
        <v>8465</v>
      </c>
      <c r="D14" s="155">
        <v>191</v>
      </c>
      <c r="E14" s="155" t="s">
        <v>178</v>
      </c>
      <c r="F14" s="153">
        <v>8656</v>
      </c>
      <c r="G14" s="174">
        <v>2.21</v>
      </c>
      <c r="H14" s="118"/>
      <c r="I14" s="118"/>
      <c r="J14" s="118"/>
      <c r="K14" s="118"/>
      <c r="L14" s="118"/>
      <c r="M14" s="118"/>
    </row>
    <row r="15" spans="1:13" ht="14.25">
      <c r="A15" s="118" t="s">
        <v>113</v>
      </c>
      <c r="B15" s="152"/>
      <c r="C15" s="155">
        <v>8180</v>
      </c>
      <c r="D15" s="155">
        <v>628</v>
      </c>
      <c r="E15" s="155" t="s">
        <v>178</v>
      </c>
      <c r="F15" s="153">
        <v>8808</v>
      </c>
      <c r="G15" s="174">
        <v>7.13</v>
      </c>
      <c r="H15" s="118"/>
      <c r="I15" s="118"/>
      <c r="J15" s="118"/>
      <c r="K15" s="118"/>
      <c r="L15" s="118"/>
      <c r="M15" s="172"/>
    </row>
    <row r="16" spans="1:13" ht="14.25">
      <c r="A16" s="118" t="s">
        <v>114</v>
      </c>
      <c r="B16" s="152"/>
      <c r="C16" s="155">
        <v>8190</v>
      </c>
      <c r="D16" s="155">
        <v>1103</v>
      </c>
      <c r="E16" s="155" t="s">
        <v>178</v>
      </c>
      <c r="F16" s="153">
        <v>9293</v>
      </c>
      <c r="G16" s="174">
        <v>11.87</v>
      </c>
      <c r="H16" s="118"/>
      <c r="I16" s="118"/>
      <c r="J16" s="118"/>
      <c r="K16" s="118"/>
      <c r="L16" s="118"/>
      <c r="M16" s="159"/>
    </row>
    <row r="17" spans="1:13" ht="14.25">
      <c r="A17" s="118" t="s">
        <v>115</v>
      </c>
      <c r="B17" s="152"/>
      <c r="C17" s="155">
        <v>8253</v>
      </c>
      <c r="D17" s="155">
        <v>1142</v>
      </c>
      <c r="E17" s="155" t="s">
        <v>178</v>
      </c>
      <c r="F17" s="153">
        <v>9395</v>
      </c>
      <c r="G17" s="174">
        <v>12.16</v>
      </c>
      <c r="H17" s="118"/>
      <c r="I17" s="118"/>
      <c r="J17" s="118"/>
      <c r="K17" s="118"/>
      <c r="L17" s="118"/>
      <c r="M17" s="159"/>
    </row>
    <row r="18" spans="1:13" ht="14.25">
      <c r="A18" s="118" t="s">
        <v>116</v>
      </c>
      <c r="B18" s="152"/>
      <c r="C18" s="155">
        <v>8784</v>
      </c>
      <c r="D18" s="155">
        <v>868</v>
      </c>
      <c r="E18" s="155">
        <v>14</v>
      </c>
      <c r="F18" s="153">
        <v>9666</v>
      </c>
      <c r="G18" s="174">
        <v>9.1199999999999992</v>
      </c>
      <c r="H18" s="118"/>
      <c r="I18" s="118"/>
      <c r="J18" s="118"/>
      <c r="K18" s="118"/>
      <c r="L18" s="118"/>
      <c r="M18" s="118"/>
    </row>
    <row r="19" spans="1:13" ht="14.25">
      <c r="A19" s="118" t="s">
        <v>162</v>
      </c>
      <c r="B19" s="152"/>
      <c r="C19" s="155">
        <v>9594</v>
      </c>
      <c r="D19" s="155">
        <v>1008</v>
      </c>
      <c r="E19" s="155">
        <v>66</v>
      </c>
      <c r="F19" s="153">
        <v>10668</v>
      </c>
      <c r="G19" s="174">
        <v>10.07</v>
      </c>
      <c r="H19" s="118"/>
      <c r="I19" s="118"/>
      <c r="J19" s="118"/>
      <c r="K19" s="118"/>
      <c r="L19" s="118"/>
      <c r="M19" s="118"/>
    </row>
    <row r="20" spans="1:13" ht="14.25">
      <c r="A20" s="152"/>
      <c r="B20" s="152"/>
      <c r="C20" s="155"/>
      <c r="D20" s="153"/>
      <c r="E20" s="153"/>
      <c r="F20" s="153"/>
      <c r="G20" s="118"/>
      <c r="H20" s="118"/>
      <c r="I20" s="118"/>
      <c r="J20" s="118"/>
      <c r="K20" s="118"/>
      <c r="L20" s="118"/>
      <c r="M20" s="118"/>
    </row>
    <row r="21" spans="1:13" ht="14.25">
      <c r="A21" s="152" t="s">
        <v>105</v>
      </c>
      <c r="B21" s="151" t="s">
        <v>19</v>
      </c>
      <c r="C21" s="153">
        <v>1697</v>
      </c>
      <c r="D21" s="153">
        <v>133</v>
      </c>
      <c r="E21" s="155" t="s">
        <v>178</v>
      </c>
      <c r="F21" s="153">
        <v>1830</v>
      </c>
      <c r="G21" s="118"/>
      <c r="H21" s="118"/>
      <c r="I21" s="118"/>
      <c r="J21" s="118"/>
      <c r="K21" s="118"/>
      <c r="L21" s="118"/>
      <c r="M21" s="118"/>
    </row>
    <row r="22" spans="1:13" ht="14.25">
      <c r="A22" s="152"/>
      <c r="B22" s="151" t="s">
        <v>20</v>
      </c>
      <c r="C22" s="153">
        <v>1670</v>
      </c>
      <c r="D22" s="153">
        <v>131</v>
      </c>
      <c r="E22" s="155" t="s">
        <v>178</v>
      </c>
      <c r="F22" s="153">
        <v>1801</v>
      </c>
      <c r="G22" s="118"/>
      <c r="H22" s="118"/>
      <c r="I22" s="118"/>
      <c r="J22" s="118"/>
      <c r="K22" s="118"/>
      <c r="L22" s="118"/>
      <c r="M22" s="118"/>
    </row>
    <row r="23" spans="1:13" ht="14.25">
      <c r="A23" s="152"/>
      <c r="B23" s="151" t="s">
        <v>21</v>
      </c>
      <c r="C23" s="153">
        <v>1806</v>
      </c>
      <c r="D23" s="153">
        <v>54</v>
      </c>
      <c r="E23" s="155" t="s">
        <v>178</v>
      </c>
      <c r="F23" s="153">
        <v>1860</v>
      </c>
      <c r="G23" s="118"/>
      <c r="H23" s="118"/>
      <c r="I23" s="118"/>
      <c r="J23" s="118"/>
      <c r="K23" s="118"/>
      <c r="L23" s="118"/>
      <c r="M23" s="118"/>
    </row>
    <row r="24" spans="1:13" ht="14.25">
      <c r="A24" s="152"/>
      <c r="B24" s="151" t="s">
        <v>22</v>
      </c>
      <c r="C24" s="153">
        <v>1847</v>
      </c>
      <c r="D24" s="153">
        <v>32</v>
      </c>
      <c r="E24" s="155" t="s">
        <v>178</v>
      </c>
      <c r="F24" s="153">
        <v>1879</v>
      </c>
      <c r="G24" s="118"/>
      <c r="H24" s="118"/>
      <c r="I24" s="118"/>
      <c r="J24" s="118"/>
      <c r="K24" s="118"/>
      <c r="L24" s="118"/>
      <c r="M24" s="118"/>
    </row>
    <row r="25" spans="1:13" ht="14.25">
      <c r="A25" s="152"/>
      <c r="B25" s="151"/>
      <c r="C25" s="153"/>
      <c r="D25" s="153"/>
      <c r="E25" s="153"/>
      <c r="F25" s="153"/>
      <c r="G25" s="118"/>
      <c r="H25" s="118"/>
      <c r="I25" s="118"/>
      <c r="J25" s="118"/>
      <c r="K25" s="118"/>
      <c r="L25" s="118"/>
      <c r="M25" s="118"/>
    </row>
    <row r="26" spans="1:13" ht="14.25">
      <c r="A26" s="152" t="s">
        <v>106</v>
      </c>
      <c r="B26" s="151" t="s">
        <v>19</v>
      </c>
      <c r="C26" s="153">
        <v>1815</v>
      </c>
      <c r="D26" s="153">
        <v>119</v>
      </c>
      <c r="E26" s="155" t="s">
        <v>178</v>
      </c>
      <c r="F26" s="153">
        <v>1934</v>
      </c>
      <c r="G26" s="118"/>
      <c r="H26" s="118"/>
      <c r="I26" s="118"/>
      <c r="J26" s="118"/>
      <c r="K26" s="118"/>
      <c r="L26" s="118"/>
      <c r="M26" s="118"/>
    </row>
    <row r="27" spans="1:13" ht="14.25">
      <c r="A27" s="152"/>
      <c r="B27" s="151" t="s">
        <v>20</v>
      </c>
      <c r="C27" s="153">
        <v>1730</v>
      </c>
      <c r="D27" s="153">
        <v>60</v>
      </c>
      <c r="E27" s="155" t="s">
        <v>178</v>
      </c>
      <c r="F27" s="153">
        <v>1790</v>
      </c>
      <c r="G27" s="118"/>
      <c r="H27" s="118"/>
      <c r="I27" s="118"/>
      <c r="J27" s="118"/>
      <c r="K27" s="118"/>
      <c r="L27" s="118"/>
      <c r="M27" s="118"/>
    </row>
    <row r="28" spans="1:13" ht="14.25">
      <c r="A28" s="152"/>
      <c r="B28" s="151" t="s">
        <v>21</v>
      </c>
      <c r="C28" s="153">
        <v>1888</v>
      </c>
      <c r="D28" s="153">
        <v>13</v>
      </c>
      <c r="E28" s="155" t="s">
        <v>178</v>
      </c>
      <c r="F28" s="153">
        <v>1901</v>
      </c>
      <c r="G28" s="118"/>
      <c r="H28" s="118"/>
      <c r="I28" s="118"/>
      <c r="J28" s="118"/>
      <c r="K28" s="118"/>
      <c r="L28" s="118"/>
      <c r="M28" s="118"/>
    </row>
    <row r="29" spans="1:13" ht="14.25">
      <c r="A29" s="152"/>
      <c r="B29" s="151" t="s">
        <v>22</v>
      </c>
      <c r="C29" s="153">
        <v>1917</v>
      </c>
      <c r="D29" s="153">
        <v>12</v>
      </c>
      <c r="E29" s="155" t="s">
        <v>178</v>
      </c>
      <c r="F29" s="153">
        <v>1929</v>
      </c>
      <c r="G29" s="118"/>
      <c r="H29" s="118"/>
      <c r="I29" s="118"/>
      <c r="J29" s="118"/>
      <c r="K29" s="118"/>
      <c r="L29" s="118"/>
      <c r="M29" s="118"/>
    </row>
    <row r="30" spans="1:13" ht="14.25">
      <c r="A30" s="152"/>
      <c r="B30" s="151"/>
      <c r="C30" s="153"/>
      <c r="D30" s="153"/>
      <c r="E30" s="153"/>
      <c r="F30" s="153"/>
      <c r="G30" s="118"/>
      <c r="H30" s="118"/>
      <c r="I30" s="118"/>
      <c r="J30" s="118"/>
      <c r="K30" s="118"/>
      <c r="L30" s="118"/>
      <c r="M30" s="118"/>
    </row>
    <row r="31" spans="1:13" ht="14.25">
      <c r="A31" s="152" t="s">
        <v>107</v>
      </c>
      <c r="B31" s="151" t="s">
        <v>19</v>
      </c>
      <c r="C31" s="153">
        <v>1907</v>
      </c>
      <c r="D31" s="153">
        <v>17</v>
      </c>
      <c r="E31" s="155" t="s">
        <v>178</v>
      </c>
      <c r="F31" s="153">
        <v>1924</v>
      </c>
      <c r="G31" s="118"/>
      <c r="H31" s="118"/>
      <c r="I31" s="118"/>
      <c r="J31" s="118"/>
      <c r="K31" s="118"/>
      <c r="L31" s="118"/>
      <c r="M31" s="118"/>
    </row>
    <row r="32" spans="1:13" ht="14.25">
      <c r="A32" s="152"/>
      <c r="B32" s="151" t="s">
        <v>20</v>
      </c>
      <c r="C32" s="153">
        <v>1920</v>
      </c>
      <c r="D32" s="153">
        <v>0</v>
      </c>
      <c r="E32" s="155" t="s">
        <v>178</v>
      </c>
      <c r="F32" s="153">
        <v>1920</v>
      </c>
    </row>
    <row r="33" spans="1:14" ht="14.25">
      <c r="A33" s="152"/>
      <c r="B33" s="151" t="s">
        <v>21</v>
      </c>
      <c r="C33" s="153">
        <v>1960</v>
      </c>
      <c r="D33" s="153">
        <v>0</v>
      </c>
      <c r="E33" s="155" t="s">
        <v>178</v>
      </c>
      <c r="F33" s="153">
        <v>1960</v>
      </c>
    </row>
    <row r="34" spans="1:14" ht="14.25">
      <c r="A34" s="152"/>
      <c r="B34" s="151" t="s">
        <v>22</v>
      </c>
      <c r="C34" s="153">
        <v>2003</v>
      </c>
      <c r="D34" s="153">
        <v>0</v>
      </c>
      <c r="E34" s="155" t="s">
        <v>178</v>
      </c>
      <c r="F34" s="153">
        <v>2003</v>
      </c>
    </row>
    <row r="35" spans="1:14" ht="14.25">
      <c r="A35" s="152"/>
      <c r="B35" s="151"/>
      <c r="C35" s="153"/>
      <c r="D35" s="153"/>
      <c r="E35" s="153"/>
      <c r="F35" s="153"/>
    </row>
    <row r="36" spans="1:14" ht="14.25">
      <c r="A36" s="152" t="s">
        <v>108</v>
      </c>
      <c r="B36" s="151" t="s">
        <v>19</v>
      </c>
      <c r="C36" s="153">
        <v>1963</v>
      </c>
      <c r="D36" s="153">
        <v>0</v>
      </c>
      <c r="E36" s="155" t="s">
        <v>178</v>
      </c>
      <c r="F36" s="153">
        <v>1963</v>
      </c>
    </row>
    <row r="37" spans="1:14" ht="14.25">
      <c r="A37" s="152"/>
      <c r="B37" s="151" t="s">
        <v>20</v>
      </c>
      <c r="C37" s="153">
        <v>2005</v>
      </c>
      <c r="D37" s="153">
        <v>0</v>
      </c>
      <c r="E37" s="155" t="s">
        <v>178</v>
      </c>
      <c r="F37" s="153">
        <v>2005</v>
      </c>
    </row>
    <row r="38" spans="1:14" ht="14.25">
      <c r="A38" s="152"/>
      <c r="B38" s="151" t="s">
        <v>21</v>
      </c>
      <c r="C38" s="153">
        <v>2036</v>
      </c>
      <c r="D38" s="153">
        <v>0</v>
      </c>
      <c r="E38" s="155" t="s">
        <v>178</v>
      </c>
      <c r="F38" s="153">
        <v>2036</v>
      </c>
    </row>
    <row r="39" spans="1:14" ht="14.25">
      <c r="A39" s="152"/>
      <c r="B39" s="151" t="s">
        <v>22</v>
      </c>
      <c r="C39" s="153">
        <v>2042</v>
      </c>
      <c r="D39" s="153">
        <v>37</v>
      </c>
      <c r="E39" s="155" t="s">
        <v>178</v>
      </c>
      <c r="F39" s="153">
        <v>2079</v>
      </c>
    </row>
    <row r="40" spans="1:14" ht="14.25">
      <c r="A40" s="152"/>
      <c r="B40" s="151"/>
      <c r="C40" s="153"/>
      <c r="D40" s="153"/>
      <c r="E40" s="153"/>
      <c r="F40" s="153"/>
    </row>
    <row r="41" spans="1:14" ht="14.25">
      <c r="A41" s="152" t="s">
        <v>109</v>
      </c>
      <c r="B41" s="151" t="s">
        <v>19</v>
      </c>
      <c r="C41" s="153">
        <v>2095</v>
      </c>
      <c r="D41" s="153">
        <v>0</v>
      </c>
      <c r="E41" s="155" t="s">
        <v>178</v>
      </c>
      <c r="F41" s="153">
        <v>2095</v>
      </c>
    </row>
    <row r="42" spans="1:14" ht="14.25">
      <c r="A42" s="152"/>
      <c r="B42" s="151" t="s">
        <v>20</v>
      </c>
      <c r="C42" s="153">
        <v>1936</v>
      </c>
      <c r="D42" s="153">
        <v>49</v>
      </c>
      <c r="E42" s="155" t="s">
        <v>178</v>
      </c>
      <c r="F42" s="153">
        <v>1985</v>
      </c>
    </row>
    <row r="43" spans="1:14" ht="14.25">
      <c r="A43" s="152"/>
      <c r="B43" s="151" t="s">
        <v>21</v>
      </c>
      <c r="C43" s="153">
        <v>1892</v>
      </c>
      <c r="D43" s="153">
        <v>135</v>
      </c>
      <c r="E43" s="155" t="s">
        <v>178</v>
      </c>
      <c r="F43" s="153">
        <v>2027</v>
      </c>
    </row>
    <row r="44" spans="1:14" ht="14.25">
      <c r="A44" s="152"/>
      <c r="B44" s="151" t="s">
        <v>22</v>
      </c>
      <c r="C44" s="153">
        <v>2014</v>
      </c>
      <c r="D44" s="153">
        <v>65</v>
      </c>
      <c r="E44" s="155" t="s">
        <v>178</v>
      </c>
      <c r="F44" s="153">
        <v>2079</v>
      </c>
    </row>
    <row r="45" spans="1:14" ht="14.25">
      <c r="A45" s="152"/>
      <c r="B45" s="151"/>
      <c r="C45" s="153"/>
      <c r="D45" s="153"/>
      <c r="E45" s="153"/>
      <c r="F45" s="153"/>
    </row>
    <row r="46" spans="1:14" ht="14.25">
      <c r="A46" s="152" t="s">
        <v>110</v>
      </c>
      <c r="B46" s="151" t="s">
        <v>19</v>
      </c>
      <c r="C46" s="153">
        <v>1987</v>
      </c>
      <c r="D46" s="153">
        <v>0</v>
      </c>
      <c r="E46" s="155" t="s">
        <v>178</v>
      </c>
      <c r="F46" s="153">
        <v>1987</v>
      </c>
    </row>
    <row r="47" spans="1:14" ht="14.25">
      <c r="A47" s="118"/>
      <c r="B47" s="151" t="s">
        <v>20</v>
      </c>
      <c r="C47" s="153">
        <v>1992</v>
      </c>
      <c r="D47" s="153">
        <v>0</v>
      </c>
      <c r="E47" s="155" t="s">
        <v>178</v>
      </c>
      <c r="F47" s="153">
        <v>1992</v>
      </c>
    </row>
    <row r="48" spans="1:14" ht="14.25">
      <c r="A48" s="118"/>
      <c r="B48" s="151" t="s">
        <v>21</v>
      </c>
      <c r="C48" s="153">
        <v>2144</v>
      </c>
      <c r="D48" s="153">
        <v>0</v>
      </c>
      <c r="E48" s="155" t="s">
        <v>178</v>
      </c>
      <c r="F48" s="153">
        <v>2144</v>
      </c>
      <c r="G48" s="118"/>
      <c r="H48" s="118"/>
      <c r="I48" s="118"/>
      <c r="J48" s="118"/>
      <c r="K48" s="118"/>
      <c r="L48" s="118"/>
      <c r="M48" s="118"/>
      <c r="N48" s="118"/>
    </row>
    <row r="49" spans="1:14" ht="14.25">
      <c r="A49" s="118"/>
      <c r="B49" s="151" t="s">
        <v>22</v>
      </c>
      <c r="C49" s="153">
        <v>2199</v>
      </c>
      <c r="D49" s="153">
        <v>0</v>
      </c>
      <c r="E49" s="155" t="s">
        <v>178</v>
      </c>
      <c r="F49" s="153">
        <v>2199</v>
      </c>
      <c r="G49" s="118"/>
      <c r="H49" s="118"/>
      <c r="I49" s="118"/>
      <c r="J49" s="118"/>
      <c r="K49" s="118"/>
      <c r="L49" s="118"/>
      <c r="M49" s="118"/>
      <c r="N49" s="118"/>
    </row>
    <row r="50" spans="1:14" ht="14.25">
      <c r="A50" s="118"/>
      <c r="B50" s="173"/>
      <c r="C50" s="153"/>
      <c r="D50" s="153"/>
      <c r="E50" s="153"/>
      <c r="F50" s="153"/>
      <c r="G50" s="118"/>
      <c r="H50" s="118"/>
      <c r="I50" s="118"/>
      <c r="J50" s="118"/>
      <c r="K50" s="118"/>
      <c r="L50" s="118"/>
      <c r="M50" s="118"/>
      <c r="N50" s="118"/>
    </row>
    <row r="51" spans="1:14" ht="14.25">
      <c r="A51" s="118" t="s">
        <v>111</v>
      </c>
      <c r="B51" s="151" t="s">
        <v>19</v>
      </c>
      <c r="C51" s="153">
        <v>2123</v>
      </c>
      <c r="D51" s="153">
        <v>0</v>
      </c>
      <c r="E51" s="155" t="s">
        <v>178</v>
      </c>
      <c r="F51" s="153">
        <v>2123</v>
      </c>
      <c r="G51" s="118"/>
      <c r="H51" s="118"/>
      <c r="I51" s="118"/>
      <c r="J51" s="118"/>
      <c r="K51" s="118"/>
      <c r="L51" s="118"/>
      <c r="M51" s="118"/>
      <c r="N51" s="118"/>
    </row>
    <row r="52" spans="1:14" ht="14.25">
      <c r="A52" s="118"/>
      <c r="B52" s="151" t="s">
        <v>20</v>
      </c>
      <c r="C52" s="153">
        <v>2075</v>
      </c>
      <c r="D52" s="153">
        <v>0</v>
      </c>
      <c r="E52" s="155" t="s">
        <v>178</v>
      </c>
      <c r="F52" s="153">
        <v>2075</v>
      </c>
      <c r="G52" s="118"/>
      <c r="H52" s="118"/>
      <c r="I52" s="118"/>
      <c r="J52" s="118"/>
      <c r="K52" s="118"/>
      <c r="L52" s="118"/>
      <c r="M52" s="118"/>
      <c r="N52" s="118"/>
    </row>
    <row r="53" spans="1:14" ht="14.25">
      <c r="A53" s="118"/>
      <c r="B53" s="151" t="s">
        <v>21</v>
      </c>
      <c r="C53" s="153">
        <v>2118</v>
      </c>
      <c r="D53" s="153">
        <v>17</v>
      </c>
      <c r="E53" s="155" t="s">
        <v>178</v>
      </c>
      <c r="F53" s="153">
        <v>2135</v>
      </c>
      <c r="G53" s="118"/>
      <c r="H53" s="118"/>
      <c r="I53" s="118"/>
      <c r="J53" s="118"/>
      <c r="K53" s="118"/>
      <c r="L53" s="118"/>
      <c r="M53" s="118"/>
      <c r="N53" s="118"/>
    </row>
    <row r="54" spans="1:14" ht="14.25">
      <c r="A54" s="118"/>
      <c r="B54" s="151" t="s">
        <v>22</v>
      </c>
      <c r="C54" s="153">
        <v>2084</v>
      </c>
      <c r="D54" s="153">
        <v>74</v>
      </c>
      <c r="E54" s="155" t="s">
        <v>178</v>
      </c>
      <c r="F54" s="153">
        <v>2158</v>
      </c>
      <c r="G54" s="118"/>
      <c r="H54" s="118"/>
      <c r="I54" s="118"/>
      <c r="J54" s="118"/>
      <c r="K54" s="118"/>
      <c r="L54" s="118"/>
      <c r="M54" s="118"/>
      <c r="N54" s="118"/>
    </row>
    <row r="55" spans="1:14" ht="14.25">
      <c r="A55" s="118"/>
      <c r="B55" s="173"/>
      <c r="C55" s="153"/>
      <c r="D55" s="153"/>
      <c r="E55" s="153"/>
      <c r="F55" s="153"/>
      <c r="G55" s="118"/>
      <c r="H55" s="118"/>
      <c r="I55" s="118"/>
      <c r="J55" s="118"/>
      <c r="K55" s="118"/>
      <c r="L55" s="118"/>
      <c r="M55" s="118"/>
      <c r="N55" s="118"/>
    </row>
    <row r="56" spans="1:14" ht="14.25">
      <c r="A56" s="118" t="s">
        <v>112</v>
      </c>
      <c r="B56" s="151" t="s">
        <v>19</v>
      </c>
      <c r="C56" s="153">
        <v>2113</v>
      </c>
      <c r="D56" s="153">
        <v>63</v>
      </c>
      <c r="E56" s="155" t="s">
        <v>178</v>
      </c>
      <c r="F56" s="153">
        <v>2176</v>
      </c>
      <c r="G56" s="118"/>
      <c r="H56" s="118"/>
      <c r="I56" s="118"/>
      <c r="J56" s="118"/>
      <c r="K56" s="118"/>
      <c r="L56" s="118"/>
      <c r="M56" s="118"/>
      <c r="N56" s="118"/>
    </row>
    <row r="57" spans="1:14" ht="14.25">
      <c r="A57" s="118"/>
      <c r="B57" s="151" t="s">
        <v>20</v>
      </c>
      <c r="C57" s="153">
        <v>2102</v>
      </c>
      <c r="D57" s="153">
        <v>24</v>
      </c>
      <c r="E57" s="155" t="s">
        <v>178</v>
      </c>
      <c r="F57" s="153">
        <v>2126</v>
      </c>
      <c r="G57" s="118"/>
      <c r="H57" s="118"/>
      <c r="I57" s="118"/>
      <c r="J57" s="118"/>
      <c r="K57" s="118"/>
      <c r="L57" s="118"/>
      <c r="M57" s="118"/>
      <c r="N57" s="118"/>
    </row>
    <row r="58" spans="1:14" ht="14.25">
      <c r="A58" s="118"/>
      <c r="B58" s="151" t="s">
        <v>21</v>
      </c>
      <c r="C58" s="153">
        <v>2163</v>
      </c>
      <c r="D58" s="153">
        <v>24</v>
      </c>
      <c r="E58" s="155" t="s">
        <v>178</v>
      </c>
      <c r="F58" s="153">
        <v>2187</v>
      </c>
      <c r="G58" s="118"/>
      <c r="H58" s="118"/>
      <c r="I58" s="118"/>
      <c r="J58" s="118"/>
      <c r="K58" s="118"/>
      <c r="L58" s="118"/>
      <c r="M58" s="118"/>
      <c r="N58" s="175"/>
    </row>
    <row r="59" spans="1:14" ht="14.25">
      <c r="A59" s="118"/>
      <c r="B59" s="151" t="s">
        <v>22</v>
      </c>
      <c r="C59" s="153">
        <v>2087</v>
      </c>
      <c r="D59" s="153">
        <v>80</v>
      </c>
      <c r="E59" s="155" t="s">
        <v>178</v>
      </c>
      <c r="F59" s="153">
        <v>2167</v>
      </c>
      <c r="G59" s="118"/>
      <c r="H59" s="118"/>
      <c r="I59" s="118"/>
      <c r="J59" s="118"/>
      <c r="K59" s="118"/>
      <c r="L59" s="118"/>
      <c r="M59" s="118"/>
      <c r="N59" s="118"/>
    </row>
    <row r="60" spans="1:14" ht="14.25">
      <c r="A60" s="118"/>
      <c r="B60" s="118"/>
      <c r="C60" s="153"/>
      <c r="D60" s="153"/>
      <c r="E60" s="153"/>
      <c r="F60" s="153"/>
      <c r="G60" s="118"/>
      <c r="H60" s="118"/>
      <c r="I60" s="118"/>
      <c r="J60" s="118"/>
      <c r="K60" s="118"/>
      <c r="L60" s="118"/>
      <c r="M60" s="118"/>
      <c r="N60" s="118"/>
    </row>
    <row r="61" spans="1:14" ht="14.25">
      <c r="A61" s="118" t="s">
        <v>113</v>
      </c>
      <c r="B61" s="151" t="s">
        <v>19</v>
      </c>
      <c r="C61" s="153">
        <v>2110</v>
      </c>
      <c r="D61" s="153">
        <v>115</v>
      </c>
      <c r="E61" s="155" t="s">
        <v>178</v>
      </c>
      <c r="F61" s="153">
        <v>2225</v>
      </c>
      <c r="G61" s="118"/>
      <c r="H61" s="118"/>
      <c r="I61" s="118"/>
      <c r="J61" s="118"/>
      <c r="K61" s="118"/>
      <c r="L61" s="118"/>
      <c r="M61" s="118"/>
      <c r="N61" s="118"/>
    </row>
    <row r="62" spans="1:14" ht="14.25">
      <c r="A62" s="118"/>
      <c r="B62" s="151" t="s">
        <v>20</v>
      </c>
      <c r="C62" s="153">
        <v>2080</v>
      </c>
      <c r="D62" s="153">
        <v>129</v>
      </c>
      <c r="E62" s="155" t="s">
        <v>178</v>
      </c>
      <c r="F62" s="153">
        <v>2209</v>
      </c>
      <c r="G62" s="118"/>
      <c r="H62" s="118"/>
      <c r="I62" s="118"/>
      <c r="J62" s="118"/>
      <c r="K62" s="118"/>
      <c r="L62" s="118"/>
      <c r="M62" s="118"/>
      <c r="N62" s="118"/>
    </row>
    <row r="63" spans="1:14" ht="14.25">
      <c r="A63" s="118"/>
      <c r="B63" s="151" t="s">
        <v>21</v>
      </c>
      <c r="C63" s="153">
        <v>2048</v>
      </c>
      <c r="D63" s="153">
        <v>153</v>
      </c>
      <c r="E63" s="155" t="s">
        <v>178</v>
      </c>
      <c r="F63" s="153">
        <v>2201</v>
      </c>
      <c r="G63" s="118"/>
      <c r="H63" s="118"/>
      <c r="I63" s="118"/>
      <c r="J63" s="118"/>
      <c r="K63" s="118"/>
      <c r="L63" s="118"/>
      <c r="M63" s="118"/>
      <c r="N63" s="118"/>
    </row>
    <row r="64" spans="1:14" ht="14.25">
      <c r="A64" s="118"/>
      <c r="B64" s="151" t="s">
        <v>22</v>
      </c>
      <c r="C64" s="153">
        <v>1942</v>
      </c>
      <c r="D64" s="153">
        <v>231</v>
      </c>
      <c r="E64" s="155" t="s">
        <v>178</v>
      </c>
      <c r="F64" s="153">
        <v>2173</v>
      </c>
    </row>
    <row r="65" spans="1:7" ht="14.25">
      <c r="A65" s="118"/>
      <c r="B65" s="173"/>
      <c r="C65" s="153"/>
      <c r="D65" s="153"/>
      <c r="E65" s="153"/>
      <c r="F65" s="153"/>
    </row>
    <row r="66" spans="1:7" ht="14.25">
      <c r="A66" s="118" t="s">
        <v>114</v>
      </c>
      <c r="B66" s="151" t="s">
        <v>19</v>
      </c>
      <c r="C66" s="153">
        <v>1976</v>
      </c>
      <c r="D66" s="153">
        <v>274</v>
      </c>
      <c r="E66" s="155" t="s">
        <v>178</v>
      </c>
      <c r="F66" s="153">
        <v>2250</v>
      </c>
    </row>
    <row r="67" spans="1:7" ht="14.25">
      <c r="A67" s="118"/>
      <c r="B67" s="151" t="s">
        <v>20</v>
      </c>
      <c r="C67" s="153">
        <v>1852</v>
      </c>
      <c r="D67" s="153">
        <v>337</v>
      </c>
      <c r="E67" s="155" t="s">
        <v>178</v>
      </c>
      <c r="F67" s="153">
        <v>2189</v>
      </c>
    </row>
    <row r="68" spans="1:7" ht="14.25">
      <c r="A68" s="118"/>
      <c r="B68" s="151" t="s">
        <v>21</v>
      </c>
      <c r="C68" s="153">
        <v>2069</v>
      </c>
      <c r="D68" s="153">
        <v>305</v>
      </c>
      <c r="E68" s="155" t="s">
        <v>178</v>
      </c>
      <c r="F68" s="153">
        <v>2374</v>
      </c>
    </row>
    <row r="69" spans="1:7" ht="14.25">
      <c r="A69" s="118"/>
      <c r="B69" s="151" t="s">
        <v>22</v>
      </c>
      <c r="C69" s="153">
        <v>2293</v>
      </c>
      <c r="D69" s="153">
        <v>187</v>
      </c>
      <c r="E69" s="155" t="s">
        <v>178</v>
      </c>
      <c r="F69" s="153">
        <v>2480</v>
      </c>
    </row>
    <row r="70" spans="1:7" ht="14.25">
      <c r="A70" s="118"/>
      <c r="B70" s="173"/>
      <c r="C70" s="153"/>
      <c r="D70" s="153"/>
      <c r="E70" s="153"/>
      <c r="F70" s="153"/>
    </row>
    <row r="71" spans="1:7" ht="14.25">
      <c r="A71" s="118" t="s">
        <v>115</v>
      </c>
      <c r="B71" s="151" t="s">
        <v>19</v>
      </c>
      <c r="C71" s="153">
        <v>2149</v>
      </c>
      <c r="D71" s="153">
        <v>256</v>
      </c>
      <c r="E71" s="155" t="s">
        <v>178</v>
      </c>
      <c r="F71" s="153">
        <v>2405</v>
      </c>
    </row>
    <row r="72" spans="1:7" ht="14.25">
      <c r="A72" s="118"/>
      <c r="B72" s="151" t="s">
        <v>20</v>
      </c>
      <c r="C72" s="153">
        <v>1999</v>
      </c>
      <c r="D72" s="153">
        <v>335</v>
      </c>
      <c r="E72" s="155" t="s">
        <v>178</v>
      </c>
      <c r="F72" s="153">
        <v>2334</v>
      </c>
    </row>
    <row r="73" spans="1:7" ht="14.25">
      <c r="A73" s="118"/>
      <c r="B73" s="151" t="s">
        <v>21</v>
      </c>
      <c r="C73" s="153">
        <v>1946</v>
      </c>
      <c r="D73" s="153">
        <v>321</v>
      </c>
      <c r="E73" s="155" t="s">
        <v>178</v>
      </c>
      <c r="F73" s="153">
        <v>2267</v>
      </c>
    </row>
    <row r="74" spans="1:7" ht="14.25">
      <c r="A74" s="118"/>
      <c r="B74" s="151" t="s">
        <v>22</v>
      </c>
      <c r="C74" s="153">
        <v>2159</v>
      </c>
      <c r="D74" s="153">
        <v>230</v>
      </c>
      <c r="E74" s="155" t="s">
        <v>178</v>
      </c>
      <c r="F74" s="153">
        <v>2389</v>
      </c>
    </row>
    <row r="75" spans="1:7" ht="14.25">
      <c r="A75" s="118"/>
      <c r="B75" s="151"/>
      <c r="C75" s="153"/>
      <c r="D75" s="153"/>
      <c r="E75" s="153"/>
      <c r="F75" s="153"/>
    </row>
    <row r="76" spans="1:7" ht="14.25">
      <c r="A76" s="118" t="s">
        <v>116</v>
      </c>
      <c r="B76" s="151" t="s">
        <v>19</v>
      </c>
      <c r="C76" s="153">
        <v>2201</v>
      </c>
      <c r="D76" s="153">
        <v>173</v>
      </c>
      <c r="E76" s="155" t="s">
        <v>178</v>
      </c>
      <c r="F76" s="153">
        <v>2374</v>
      </c>
    </row>
    <row r="77" spans="1:7" ht="14.25">
      <c r="A77" s="118"/>
      <c r="B77" s="151" t="s">
        <v>20</v>
      </c>
      <c r="C77" s="153">
        <v>2061</v>
      </c>
      <c r="D77" s="153">
        <v>288</v>
      </c>
      <c r="E77" s="153">
        <v>4</v>
      </c>
      <c r="F77" s="153">
        <v>2353</v>
      </c>
    </row>
    <row r="78" spans="1:7" ht="14.25">
      <c r="A78" s="118"/>
      <c r="B78" s="151" t="s">
        <v>21</v>
      </c>
      <c r="C78" s="153">
        <v>2197</v>
      </c>
      <c r="D78" s="153">
        <v>258</v>
      </c>
      <c r="E78" s="153">
        <v>5</v>
      </c>
      <c r="F78" s="153">
        <v>2460</v>
      </c>
    </row>
    <row r="79" spans="1:7" ht="14.25">
      <c r="A79" s="118"/>
      <c r="B79" s="151" t="s">
        <v>22</v>
      </c>
      <c r="C79" s="153">
        <v>2325</v>
      </c>
      <c r="D79" s="153">
        <v>149</v>
      </c>
      <c r="E79" s="153">
        <v>5</v>
      </c>
      <c r="F79" s="153">
        <v>2479</v>
      </c>
    </row>
    <row r="80" spans="1:7" ht="14.25">
      <c r="A80" s="118"/>
      <c r="B80" s="151"/>
      <c r="C80" s="153"/>
      <c r="D80" s="153"/>
      <c r="E80" s="153"/>
      <c r="F80" s="153"/>
      <c r="G80" s="118"/>
    </row>
    <row r="81" spans="1:7" ht="14.25">
      <c r="A81" s="118" t="s">
        <v>162</v>
      </c>
      <c r="B81" s="151" t="s">
        <v>19</v>
      </c>
      <c r="C81" s="153">
        <v>2362</v>
      </c>
      <c r="D81" s="153">
        <v>162</v>
      </c>
      <c r="E81" s="153">
        <v>4</v>
      </c>
      <c r="F81" s="153">
        <v>2528</v>
      </c>
      <c r="G81" s="118"/>
    </row>
    <row r="82" spans="1:7" ht="14.25">
      <c r="A82" s="118"/>
      <c r="B82" s="151" t="s">
        <v>20</v>
      </c>
      <c r="C82" s="153">
        <v>2315</v>
      </c>
      <c r="D82" s="153">
        <v>379</v>
      </c>
      <c r="E82" s="153">
        <v>10</v>
      </c>
      <c r="F82" s="153">
        <v>2704</v>
      </c>
      <c r="G82" s="118"/>
    </row>
    <row r="83" spans="1:7" ht="14.25">
      <c r="A83" s="118"/>
      <c r="B83" s="151" t="s">
        <v>21</v>
      </c>
      <c r="C83" s="153">
        <v>2405</v>
      </c>
      <c r="D83" s="153">
        <v>307</v>
      </c>
      <c r="E83" s="153">
        <v>27</v>
      </c>
      <c r="F83" s="153">
        <v>2739</v>
      </c>
      <c r="G83" s="118"/>
    </row>
    <row r="84" spans="1:7" ht="14.25">
      <c r="A84" s="118"/>
      <c r="B84" s="151" t="s">
        <v>22</v>
      </c>
      <c r="C84" s="153">
        <v>2512</v>
      </c>
      <c r="D84" s="153">
        <v>160</v>
      </c>
      <c r="E84" s="153">
        <v>25</v>
      </c>
      <c r="F84" s="153">
        <v>2697</v>
      </c>
      <c r="G84" s="118"/>
    </row>
    <row r="85" spans="1:7" ht="15" thickBot="1">
      <c r="A85" s="157"/>
      <c r="B85" s="162"/>
      <c r="C85" s="157"/>
      <c r="D85" s="157"/>
      <c r="E85" s="157"/>
      <c r="F85" s="157"/>
      <c r="G85" s="157"/>
    </row>
    <row r="86" spans="1:7" ht="14.25">
      <c r="A86" s="118"/>
      <c r="B86" s="151"/>
      <c r="C86" s="118"/>
      <c r="D86" s="118"/>
      <c r="E86" s="118"/>
      <c r="F86" s="118"/>
      <c r="G86" s="158" t="s">
        <v>179</v>
      </c>
    </row>
    <row r="87" spans="1:7" ht="14.25">
      <c r="A87" s="167" t="s">
        <v>180</v>
      </c>
      <c r="B87" s="151"/>
      <c r="C87" s="118"/>
      <c r="D87" s="118"/>
      <c r="E87" s="118"/>
      <c r="F87" s="118"/>
      <c r="G87" s="118"/>
    </row>
    <row r="88" spans="1:7" ht="14.25">
      <c r="A88" s="167" t="s">
        <v>242</v>
      </c>
      <c r="B88" s="151"/>
      <c r="C88" s="118"/>
      <c r="D88" s="118"/>
      <c r="E88" s="118"/>
      <c r="F88" s="118"/>
      <c r="G88" s="118"/>
    </row>
    <row r="89" spans="1:7" ht="14.25">
      <c r="A89" s="118"/>
      <c r="B89" s="118"/>
      <c r="C89" s="151"/>
      <c r="D89" s="118"/>
      <c r="E89" s="118"/>
      <c r="F89" s="118"/>
      <c r="G89" s="151"/>
    </row>
    <row r="90" spans="1:7" ht="14.25">
      <c r="A90" s="118"/>
      <c r="B90" s="118"/>
      <c r="C90" s="151"/>
      <c r="D90" s="118"/>
      <c r="E90" s="118"/>
      <c r="F90" s="118"/>
      <c r="G90" s="349" t="s">
        <v>150</v>
      </c>
    </row>
    <row r="91" spans="1:7" ht="14.25">
      <c r="A91" s="118"/>
      <c r="B91" s="118"/>
      <c r="C91" s="151"/>
      <c r="D91" s="118"/>
      <c r="E91" s="118"/>
      <c r="F91" s="118"/>
      <c r="G91" s="349" t="s">
        <v>151</v>
      </c>
    </row>
    <row r="92" spans="1:7" ht="14.25">
      <c r="A92" s="118"/>
      <c r="B92" s="118"/>
      <c r="C92" s="151"/>
      <c r="D92" s="118"/>
      <c r="E92" s="118"/>
      <c r="F92" s="118"/>
      <c r="G92" s="151"/>
    </row>
    <row r="93" spans="1:7" ht="14.25">
      <c r="A93" s="118"/>
      <c r="B93" s="118"/>
      <c r="C93" s="151"/>
      <c r="D93" s="118"/>
      <c r="E93" s="118"/>
      <c r="F93" s="118"/>
      <c r="G93" s="118"/>
    </row>
    <row r="94" spans="1:7" ht="14.25">
      <c r="A94" s="118"/>
      <c r="B94" s="118"/>
      <c r="C94" s="151"/>
      <c r="D94" s="118"/>
      <c r="E94" s="118"/>
      <c r="F94" s="118"/>
      <c r="G94" s="118"/>
    </row>
    <row r="95" spans="1:7" ht="14.25">
      <c r="A95" s="118"/>
      <c r="B95" s="118"/>
      <c r="C95" s="151"/>
      <c r="D95" s="118"/>
      <c r="E95" s="118"/>
      <c r="F95" s="118"/>
      <c r="G95" s="118"/>
    </row>
    <row r="96" spans="1:7" ht="14.25">
      <c r="C96" s="151"/>
    </row>
    <row r="97" spans="3:3" ht="14.25">
      <c r="C97" s="151"/>
    </row>
    <row r="98" spans="3:3" ht="14.25">
      <c r="C98" s="151"/>
    </row>
    <row r="99" spans="3:3" ht="14.25">
      <c r="C99" s="151"/>
    </row>
    <row r="100" spans="3:3" ht="14.25">
      <c r="C100" s="151"/>
    </row>
    <row r="101" spans="3:3" ht="14.25">
      <c r="C101" s="151"/>
    </row>
    <row r="102" spans="3:3" ht="14.25">
      <c r="C102" s="151"/>
    </row>
    <row r="103" spans="3:3" ht="14.25">
      <c r="C103" s="151"/>
    </row>
    <row r="104" spans="3:3" ht="14.25">
      <c r="C104" s="151"/>
    </row>
    <row r="105" spans="3:3" ht="14.25">
      <c r="C105" s="151"/>
    </row>
    <row r="106" spans="3:3" ht="14.25">
      <c r="C106" s="151"/>
    </row>
    <row r="107" spans="3:3" ht="14.25">
      <c r="C107" s="151"/>
    </row>
    <row r="108" spans="3:3" ht="14.25">
      <c r="C108" s="151"/>
    </row>
    <row r="109" spans="3:3" ht="14.25">
      <c r="C109" s="151"/>
    </row>
    <row r="110" spans="3:3" ht="14.25">
      <c r="C110" s="151"/>
    </row>
    <row r="111" spans="3:3" ht="14.25">
      <c r="C111" s="151"/>
    </row>
    <row r="112" spans="3:3" ht="14.25">
      <c r="C112" s="151"/>
    </row>
    <row r="113" spans="3:3" ht="14.25">
      <c r="C113" s="151"/>
    </row>
    <row r="114" spans="3:3" ht="14.25">
      <c r="C114" s="151"/>
    </row>
    <row r="115" spans="3:3" ht="14.25">
      <c r="C115" s="151"/>
    </row>
    <row r="116" spans="3:3" ht="14.25">
      <c r="C116" s="151"/>
    </row>
    <row r="117" spans="3:3" ht="14.25">
      <c r="C117" s="151"/>
    </row>
    <row r="118" spans="3:3" ht="14.25">
      <c r="C118" s="151"/>
    </row>
    <row r="119" spans="3:3" ht="14.25">
      <c r="C119" s="151"/>
    </row>
    <row r="120" spans="3:3" ht="14.25">
      <c r="C120" s="151"/>
    </row>
    <row r="121" spans="3:3" ht="14.25">
      <c r="C121" s="151"/>
    </row>
    <row r="122" spans="3:3" ht="14.25">
      <c r="C122" s="151"/>
    </row>
    <row r="123" spans="3:3" ht="14.25">
      <c r="C123" s="151"/>
    </row>
    <row r="124" spans="3:3" ht="14.25">
      <c r="C124" s="151"/>
    </row>
    <row r="125" spans="3:3" ht="14.25">
      <c r="C125" s="151"/>
    </row>
    <row r="126" spans="3:3" ht="14.25">
      <c r="C126" s="151"/>
    </row>
    <row r="127" spans="3:3" ht="14.25">
      <c r="C127" s="151"/>
    </row>
    <row r="128" spans="3:3" ht="14.25">
      <c r="C128" s="151"/>
    </row>
    <row r="129" spans="3:3" ht="14.25">
      <c r="C129" s="151"/>
    </row>
    <row r="130" spans="3:3" ht="14.25">
      <c r="C130" s="151"/>
    </row>
    <row r="131" spans="3:3" ht="14.25">
      <c r="C131" s="151"/>
    </row>
    <row r="132" spans="3:3" ht="14.25">
      <c r="C132" s="151"/>
    </row>
    <row r="133" spans="3:3" ht="14.25">
      <c r="C133" s="151"/>
    </row>
    <row r="134" spans="3:3" ht="14.25">
      <c r="C134" s="151"/>
    </row>
    <row r="135" spans="3:3" ht="14.25">
      <c r="C135" s="151"/>
    </row>
    <row r="136" spans="3:3" ht="14.25">
      <c r="C136" s="151"/>
    </row>
    <row r="137" spans="3:3" ht="14.25">
      <c r="C137" s="151"/>
    </row>
    <row r="138" spans="3:3" ht="14.25">
      <c r="C138" s="151"/>
    </row>
    <row r="139" spans="3:3" ht="14.25">
      <c r="C139" s="151"/>
    </row>
    <row r="140" spans="3:3" ht="14.25">
      <c r="C140" s="151"/>
    </row>
    <row r="141" spans="3:3" ht="14.25">
      <c r="C141" s="151"/>
    </row>
    <row r="142" spans="3:3" ht="14.25">
      <c r="C142" s="151"/>
    </row>
    <row r="143" spans="3:3" ht="14.25">
      <c r="C143" s="151"/>
    </row>
    <row r="144" spans="3:3" ht="14.25">
      <c r="C144" s="151"/>
    </row>
    <row r="145" spans="3:3" ht="14.25">
      <c r="C145" s="151"/>
    </row>
    <row r="146" spans="3:3" ht="14.25">
      <c r="C146" s="151"/>
    </row>
    <row r="147" spans="3:3" ht="14.25">
      <c r="C147" s="151"/>
    </row>
    <row r="148" spans="3:3" ht="14.25">
      <c r="C148" s="151"/>
    </row>
    <row r="149" spans="3:3" ht="14.25">
      <c r="C149" s="151"/>
    </row>
    <row r="150" spans="3:3" ht="14.25">
      <c r="C150" s="151"/>
    </row>
    <row r="151" spans="3:3" ht="14.25">
      <c r="C151" s="151"/>
    </row>
    <row r="152" spans="3:3" ht="14.25">
      <c r="C152" s="151"/>
    </row>
    <row r="153" spans="3:3" ht="14.25">
      <c r="C153" s="151"/>
    </row>
    <row r="154" spans="3:3" ht="14.25">
      <c r="C154" s="151"/>
    </row>
    <row r="155" spans="3:3" ht="14.25">
      <c r="C155" s="151"/>
    </row>
    <row r="156" spans="3:3" ht="14.25">
      <c r="C156" s="151"/>
    </row>
    <row r="157" spans="3:3" ht="14.25">
      <c r="C157" s="151"/>
    </row>
    <row r="158" spans="3:3" ht="14.25">
      <c r="C158" s="151"/>
    </row>
    <row r="159" spans="3:3" ht="14.25">
      <c r="C159" s="151"/>
    </row>
    <row r="160" spans="3:3" ht="14.25">
      <c r="C160" s="151"/>
    </row>
    <row r="161" spans="3:6" ht="14.25">
      <c r="C161" s="151"/>
    </row>
    <row r="162" spans="3:6" ht="14.25">
      <c r="C162" s="151"/>
    </row>
    <row r="163" spans="3:6" ht="14.25">
      <c r="C163" s="151"/>
    </row>
    <row r="164" spans="3:6" ht="14.25">
      <c r="C164" s="151"/>
    </row>
    <row r="165" spans="3:6" ht="14.25">
      <c r="C165" s="151"/>
    </row>
    <row r="166" spans="3:6" ht="14.25">
      <c r="C166" s="151"/>
    </row>
    <row r="167" spans="3:6" ht="14.25">
      <c r="C167" s="151"/>
    </row>
    <row r="168" spans="3:6" ht="14.25">
      <c r="C168" s="151"/>
    </row>
    <row r="169" spans="3:6" ht="14.25">
      <c r="C169" s="151"/>
    </row>
    <row r="170" spans="3:6" ht="14.25">
      <c r="C170" s="151"/>
    </row>
    <row r="171" spans="3:6" ht="14.25">
      <c r="C171" s="151"/>
    </row>
    <row r="172" spans="3:6" ht="14.25">
      <c r="C172" s="151"/>
    </row>
    <row r="173" spans="3:6" ht="14.25">
      <c r="C173" s="151"/>
    </row>
    <row r="174" spans="3:6" ht="14.25">
      <c r="C174" s="151"/>
    </row>
    <row r="175" spans="3:6" ht="14.25">
      <c r="C175" s="151"/>
    </row>
    <row r="176" spans="3:6" ht="14.25">
      <c r="C176" s="151"/>
      <c r="D176" s="118"/>
      <c r="E176" s="118"/>
      <c r="F176" s="118"/>
    </row>
    <row r="177" spans="3:6" ht="14.25">
      <c r="C177" s="151"/>
      <c r="D177" s="118"/>
      <c r="E177" s="118"/>
      <c r="F177" s="118"/>
    </row>
    <row r="178" spans="3:6" ht="14.25">
      <c r="C178" s="151"/>
      <c r="D178" s="118"/>
      <c r="E178" s="118"/>
      <c r="F178" s="118"/>
    </row>
    <row r="179" spans="3:6" ht="14.25">
      <c r="C179" s="151"/>
      <c r="D179" s="118"/>
      <c r="E179" s="118"/>
      <c r="F179" s="118"/>
    </row>
    <row r="180" spans="3:6" ht="14.25">
      <c r="C180" s="151"/>
      <c r="D180" s="151"/>
      <c r="E180" s="151"/>
      <c r="F180" s="151"/>
    </row>
    <row r="181" spans="3:6" ht="14.25">
      <c r="C181" s="151"/>
      <c r="D181" s="151"/>
      <c r="E181" s="151"/>
      <c r="F181" s="151"/>
    </row>
    <row r="182" spans="3:6" ht="14.25">
      <c r="C182" s="151"/>
      <c r="D182" s="151"/>
      <c r="E182" s="151"/>
      <c r="F182" s="151"/>
    </row>
    <row r="183" spans="3:6" ht="14.25">
      <c r="C183" s="151"/>
      <c r="D183" s="151"/>
      <c r="E183" s="151"/>
      <c r="F183" s="151"/>
    </row>
    <row r="184" spans="3:6" ht="14.25">
      <c r="C184" s="151"/>
      <c r="D184" s="151"/>
      <c r="E184" s="151"/>
      <c r="F184" s="151"/>
    </row>
    <row r="185" spans="3:6" ht="14.25">
      <c r="C185" s="151"/>
      <c r="D185" s="151"/>
      <c r="E185" s="151"/>
      <c r="F185" s="151"/>
    </row>
    <row r="186" spans="3:6" ht="14.25">
      <c r="C186" s="151"/>
      <c r="D186" s="151"/>
      <c r="E186" s="151"/>
      <c r="F186" s="151"/>
    </row>
    <row r="187" spans="3:6" ht="14.25">
      <c r="C187" s="151"/>
      <c r="D187" s="151"/>
      <c r="E187" s="151"/>
      <c r="F187" s="151"/>
    </row>
    <row r="188" spans="3:6" ht="14.25">
      <c r="C188" s="151"/>
      <c r="D188" s="151"/>
      <c r="E188" s="151"/>
      <c r="F188" s="151"/>
    </row>
    <row r="189" spans="3:6" ht="14.25">
      <c r="C189" s="151"/>
      <c r="D189" s="151"/>
      <c r="E189" s="151"/>
      <c r="F189" s="151"/>
    </row>
    <row r="190" spans="3:6" ht="14.25">
      <c r="C190" s="151"/>
      <c r="D190" s="151"/>
      <c r="E190" s="151"/>
      <c r="F190" s="151"/>
    </row>
    <row r="191" spans="3:6" ht="14.25">
      <c r="C191" s="151"/>
      <c r="D191" s="151"/>
      <c r="E191" s="151"/>
      <c r="F191" s="151"/>
    </row>
    <row r="192" spans="3:6" ht="14.25">
      <c r="C192" s="151"/>
      <c r="D192" s="151"/>
      <c r="E192" s="151"/>
      <c r="F192" s="151"/>
    </row>
    <row r="193" spans="3:6" ht="14.25">
      <c r="C193" s="151"/>
      <c r="D193" s="151"/>
      <c r="E193" s="151"/>
      <c r="F193" s="151"/>
    </row>
    <row r="194" spans="3:6" ht="14.25">
      <c r="C194" s="151"/>
      <c r="D194" s="151"/>
      <c r="E194" s="151"/>
      <c r="F194" s="151"/>
    </row>
    <row r="195" spans="3:6" ht="14.25">
      <c r="C195" s="151"/>
      <c r="D195" s="151"/>
      <c r="E195" s="151"/>
      <c r="F195" s="151"/>
    </row>
    <row r="196" spans="3:6" ht="14.25">
      <c r="C196" s="151"/>
      <c r="D196" s="151"/>
      <c r="E196" s="151"/>
      <c r="F196" s="151"/>
    </row>
    <row r="197" spans="3:6" ht="14.25">
      <c r="C197" s="151"/>
      <c r="D197" s="151"/>
      <c r="E197" s="151"/>
      <c r="F197" s="151"/>
    </row>
    <row r="198" spans="3:6" ht="14.25">
      <c r="C198" s="151"/>
      <c r="D198" s="151"/>
      <c r="E198" s="151"/>
      <c r="F198" s="151"/>
    </row>
    <row r="199" spans="3:6" ht="14.25">
      <c r="C199" s="151"/>
      <c r="D199" s="151"/>
      <c r="E199" s="151"/>
      <c r="F199" s="151"/>
    </row>
  </sheetData>
  <customSheetViews>
    <customSheetView guid="{F09F7AC7-AFB1-4528-882D-64F3BA45AA1D}" topLeftCell="A58">
      <selection activeCell="H40" sqref="H40"/>
      <pageMargins left="0.7" right="0.7" top="0.75" bottom="0.75" header="0.3" footer="0.3"/>
      <pageSetup paperSize="9" orientation="portrait" r:id="rId1"/>
    </customSheetView>
    <customSheetView guid="{F6DEE78C-D331-4A00-8176-F1368F0DC044}" topLeftCell="A58">
      <selection activeCell="H40" sqref="H40"/>
      <pageMargins left="0.7" right="0.7" top="0.75" bottom="0.75" header="0.3" footer="0.3"/>
      <pageSetup paperSize="9" orientation="portrait" r:id="rId2"/>
    </customSheetView>
  </customSheetViews>
  <mergeCells count="4">
    <mergeCell ref="A4:A5"/>
    <mergeCell ref="D4:E4"/>
    <mergeCell ref="G4:G5"/>
    <mergeCell ref="C3:F3"/>
  </mergeCells>
  <hyperlinks>
    <hyperlink ref="G90" location="'3.6'!A1" display="Go to next page"/>
    <hyperlink ref="G91" location="Contents!A1" display="Back to contents"/>
  </hyperlinks>
  <pageMargins left="0.7" right="0.7" top="0.75" bottom="0.75" header="0.3" footer="0.3"/>
  <pageSetup paperSize="9" scale="61"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99"/>
  <sheetViews>
    <sheetView zoomScaleNormal="100" workbookViewId="0"/>
  </sheetViews>
  <sheetFormatPr defaultRowHeight="14.25"/>
  <cols>
    <col min="1" max="1" width="10.83203125" style="264" customWidth="1"/>
    <col min="2" max="2" width="6.5" style="264" customWidth="1"/>
    <col min="3" max="3" width="11.83203125" style="264" bestFit="1" customWidth="1"/>
    <col min="4" max="4" width="1.33203125" style="264" customWidth="1"/>
    <col min="5" max="5" width="8" style="297" bestFit="1" customWidth="1"/>
    <col min="6" max="6" width="12.33203125" style="297" customWidth="1"/>
    <col min="7" max="7" width="10.6640625" style="297" customWidth="1"/>
    <col min="8" max="8" width="7.1640625" style="297" bestFit="1" customWidth="1"/>
    <col min="9" max="9" width="1.33203125" style="297" customWidth="1"/>
    <col min="10" max="10" width="12.6640625" style="266" bestFit="1" customWidth="1"/>
    <col min="11" max="11" width="11.83203125" style="266" customWidth="1"/>
    <col min="12" max="12" width="1" style="266" customWidth="1"/>
    <col min="13" max="13" width="11.83203125" style="266" customWidth="1"/>
    <col min="14" max="14" width="9.33203125" style="118" customWidth="1"/>
    <col min="15" max="16384" width="9.33203125" style="118"/>
  </cols>
  <sheetData>
    <row r="1" spans="1:19" ht="37.5">
      <c r="A1" s="319" t="s">
        <v>42</v>
      </c>
      <c r="B1" s="320" t="s">
        <v>142</v>
      </c>
      <c r="C1" s="260"/>
      <c r="D1" s="260"/>
      <c r="E1" s="261"/>
      <c r="F1" s="261"/>
      <c r="G1" s="261"/>
      <c r="H1" s="261"/>
      <c r="I1" s="261"/>
      <c r="J1" s="259"/>
      <c r="K1" s="259"/>
      <c r="L1" s="259"/>
    </row>
    <row r="2" spans="1:19" ht="15" thickBot="1">
      <c r="A2" s="321" t="s">
        <v>246</v>
      </c>
      <c r="B2" s="262"/>
      <c r="C2" s="262"/>
      <c r="D2" s="262"/>
      <c r="E2" s="263"/>
      <c r="F2" s="263"/>
      <c r="G2" s="263"/>
      <c r="H2" s="263"/>
      <c r="I2" s="263"/>
      <c r="J2" s="267"/>
      <c r="K2" s="301" t="s">
        <v>98</v>
      </c>
      <c r="L2" s="267"/>
      <c r="M2" s="267"/>
    </row>
    <row r="3" spans="1:19" ht="15" thickBot="1">
      <c r="E3" s="390" t="s">
        <v>96</v>
      </c>
      <c r="F3" s="390"/>
      <c r="G3" s="390"/>
      <c r="H3" s="390"/>
      <c r="I3" s="256"/>
      <c r="J3" s="391" t="s">
        <v>204</v>
      </c>
      <c r="K3" s="391"/>
      <c r="L3" s="391"/>
      <c r="M3" s="391"/>
    </row>
    <row r="4" spans="1:19" s="298" customFormat="1" ht="43.5" thickBot="1">
      <c r="A4" s="258" t="s">
        <v>26</v>
      </c>
      <c r="B4" s="257"/>
      <c r="C4" s="286" t="s">
        <v>120</v>
      </c>
      <c r="D4" s="287"/>
      <c r="E4" s="288" t="s">
        <v>121</v>
      </c>
      <c r="F4" s="289" t="s">
        <v>122</v>
      </c>
      <c r="G4" s="290" t="s">
        <v>97</v>
      </c>
      <c r="H4" s="290" t="s">
        <v>4</v>
      </c>
      <c r="I4" s="291"/>
      <c r="J4" s="292" t="s">
        <v>192</v>
      </c>
      <c r="K4" s="292" t="s">
        <v>193</v>
      </c>
      <c r="L4" s="302"/>
      <c r="M4" s="292" t="s">
        <v>43</v>
      </c>
    </row>
    <row r="5" spans="1:19">
      <c r="A5" s="269">
        <v>2001</v>
      </c>
      <c r="C5" s="270">
        <v>398</v>
      </c>
      <c r="D5" s="270"/>
      <c r="E5" s="271">
        <v>0</v>
      </c>
      <c r="F5" s="271">
        <v>0</v>
      </c>
      <c r="G5" s="271">
        <v>121.67</v>
      </c>
      <c r="H5" s="271">
        <v>121.67</v>
      </c>
      <c r="I5" s="271"/>
      <c r="J5" s="271">
        <v>632.42000000000007</v>
      </c>
      <c r="K5" s="273">
        <v>1216</v>
      </c>
      <c r="L5" s="273"/>
      <c r="M5" s="271">
        <v>18813</v>
      </c>
    </row>
    <row r="6" spans="1:19">
      <c r="A6" s="269">
        <v>2002</v>
      </c>
      <c r="C6" s="270">
        <v>1870</v>
      </c>
      <c r="D6" s="270"/>
      <c r="E6" s="271">
        <v>1.58</v>
      </c>
      <c r="F6" s="271">
        <v>0</v>
      </c>
      <c r="G6" s="293">
        <v>194.03</v>
      </c>
      <c r="H6" s="271">
        <v>195.61</v>
      </c>
      <c r="I6" s="271"/>
      <c r="J6" s="271">
        <v>782.1</v>
      </c>
      <c r="K6" s="273">
        <v>924</v>
      </c>
      <c r="L6" s="271"/>
      <c r="M6" s="271">
        <v>22708.58</v>
      </c>
      <c r="S6" s="268"/>
    </row>
    <row r="7" spans="1:19">
      <c r="A7" s="269">
        <v>2003</v>
      </c>
      <c r="C7" s="270">
        <v>1397</v>
      </c>
      <c r="D7" s="270"/>
      <c r="E7" s="271">
        <v>1.1299999999999999</v>
      </c>
      <c r="F7" s="271">
        <v>0</v>
      </c>
      <c r="G7" s="271">
        <v>178.69</v>
      </c>
      <c r="H7" s="271">
        <v>179.82</v>
      </c>
      <c r="I7" s="271"/>
      <c r="J7" s="271">
        <v>644.53</v>
      </c>
      <c r="K7" s="271" t="s">
        <v>6</v>
      </c>
      <c r="L7" s="271"/>
      <c r="M7" s="271">
        <v>19965.350000000002</v>
      </c>
    </row>
    <row r="8" spans="1:19">
      <c r="A8" s="269">
        <v>2004</v>
      </c>
      <c r="C8" s="273">
        <v>3300</v>
      </c>
      <c r="D8" s="274"/>
      <c r="E8" s="274">
        <v>6.63</v>
      </c>
      <c r="F8" s="274">
        <v>0</v>
      </c>
      <c r="G8" s="274">
        <v>169.67</v>
      </c>
      <c r="H8" s="274">
        <v>176.3</v>
      </c>
      <c r="I8" s="274"/>
      <c r="J8" s="274">
        <v>639.71</v>
      </c>
      <c r="K8" s="253">
        <v>791</v>
      </c>
      <c r="L8" s="253"/>
      <c r="M8" s="274">
        <v>19932.849999999999</v>
      </c>
    </row>
    <row r="9" spans="1:19">
      <c r="A9" s="269">
        <v>2005</v>
      </c>
      <c r="C9" s="270">
        <v>8800</v>
      </c>
      <c r="D9" s="274"/>
      <c r="E9" s="274">
        <v>11.96</v>
      </c>
      <c r="F9" s="274">
        <v>0</v>
      </c>
      <c r="G9" s="274">
        <v>51.98</v>
      </c>
      <c r="H9" s="274">
        <v>63.94</v>
      </c>
      <c r="I9" s="274"/>
      <c r="J9" s="274">
        <v>594.31000000000006</v>
      </c>
      <c r="K9" s="253">
        <v>643</v>
      </c>
      <c r="L9" s="253"/>
      <c r="M9" s="274">
        <v>18136.48</v>
      </c>
    </row>
    <row r="10" spans="1:19" ht="16.5">
      <c r="A10" s="269">
        <v>2006</v>
      </c>
      <c r="C10" s="270">
        <v>25000</v>
      </c>
      <c r="E10" s="274">
        <v>3.2600000000000002</v>
      </c>
      <c r="F10" s="274">
        <v>3.73</v>
      </c>
      <c r="G10" s="274">
        <v>27.690000000000005</v>
      </c>
      <c r="H10" s="274">
        <v>34.680000000000007</v>
      </c>
      <c r="I10" s="299"/>
      <c r="J10" s="274">
        <v>568.70000000000005</v>
      </c>
      <c r="K10" s="253">
        <v>526</v>
      </c>
      <c r="L10" s="253"/>
      <c r="M10" s="274">
        <v>15611.470000000001</v>
      </c>
    </row>
    <row r="11" spans="1:19" ht="16.5">
      <c r="A11" s="269">
        <v>2007</v>
      </c>
      <c r="C11" s="275">
        <v>913</v>
      </c>
      <c r="D11" s="276"/>
      <c r="E11" s="274">
        <v>1.08</v>
      </c>
      <c r="F11" s="274">
        <v>0</v>
      </c>
      <c r="G11" s="274">
        <v>104.348</v>
      </c>
      <c r="H11" s="274">
        <v>105.428</v>
      </c>
      <c r="I11" s="274"/>
      <c r="J11" s="274">
        <v>340.5</v>
      </c>
      <c r="K11" s="253">
        <v>465</v>
      </c>
      <c r="L11" s="253"/>
      <c r="M11" s="274">
        <v>18146</v>
      </c>
    </row>
    <row r="12" spans="1:19" ht="16.5">
      <c r="A12" s="269">
        <v>2008</v>
      </c>
      <c r="C12" s="273">
        <v>5381</v>
      </c>
      <c r="D12" s="276"/>
      <c r="E12" s="274">
        <v>1.88</v>
      </c>
      <c r="F12" s="274">
        <v>0</v>
      </c>
      <c r="G12" s="274">
        <v>57.57</v>
      </c>
      <c r="H12" s="274">
        <v>59.45</v>
      </c>
      <c r="I12" s="299"/>
      <c r="J12" s="274">
        <v>461.8</v>
      </c>
      <c r="K12" s="253">
        <v>421</v>
      </c>
      <c r="L12" s="253"/>
      <c r="M12" s="274">
        <v>24631</v>
      </c>
    </row>
    <row r="13" spans="1:19" ht="16.5">
      <c r="A13" s="269">
        <v>2009</v>
      </c>
      <c r="C13" s="273">
        <v>243</v>
      </c>
      <c r="D13" s="276"/>
      <c r="E13" s="274">
        <v>0.16</v>
      </c>
      <c r="F13" s="274">
        <v>1.8</v>
      </c>
      <c r="G13" s="274">
        <v>94.269999999999982</v>
      </c>
      <c r="H13" s="274">
        <v>96.23</v>
      </c>
      <c r="I13" s="299"/>
      <c r="J13" s="274">
        <v>456.4</v>
      </c>
      <c r="K13" s="253">
        <v>498</v>
      </c>
      <c r="L13" s="253"/>
      <c r="M13" s="274">
        <v>31035.199999999997</v>
      </c>
    </row>
    <row r="14" spans="1:19" ht="16.5">
      <c r="A14" s="269">
        <v>2010</v>
      </c>
      <c r="C14" s="273">
        <v>4721</v>
      </c>
      <c r="D14" s="276"/>
      <c r="E14" s="274">
        <v>3.17</v>
      </c>
      <c r="F14" s="274">
        <v>2.2000000000000002</v>
      </c>
      <c r="G14" s="274">
        <v>61.76</v>
      </c>
      <c r="H14" s="274">
        <v>67.13</v>
      </c>
      <c r="I14" s="299"/>
      <c r="J14" s="274">
        <v>432.78999999999996</v>
      </c>
      <c r="K14" s="253">
        <v>384</v>
      </c>
      <c r="L14" s="253"/>
      <c r="M14" s="274">
        <v>29429.719999999998</v>
      </c>
    </row>
    <row r="15" spans="1:19" ht="16.5">
      <c r="A15" s="269">
        <v>2011</v>
      </c>
      <c r="C15" s="273">
        <v>1000</v>
      </c>
      <c r="D15" s="276"/>
      <c r="E15" s="274">
        <v>2.74</v>
      </c>
      <c r="F15" s="274">
        <v>0</v>
      </c>
      <c r="G15" s="274">
        <v>95.800000000000011</v>
      </c>
      <c r="H15" s="274">
        <v>98.54</v>
      </c>
      <c r="I15" s="274"/>
      <c r="J15" s="274">
        <v>424</v>
      </c>
      <c r="K15" s="253">
        <v>334</v>
      </c>
      <c r="L15" s="253"/>
      <c r="M15" s="274">
        <v>37736</v>
      </c>
      <c r="N15" s="360"/>
    </row>
    <row r="16" spans="1:19" ht="16.5">
      <c r="A16" s="269">
        <v>2012</v>
      </c>
      <c r="C16" s="273">
        <v>2050</v>
      </c>
      <c r="D16" s="276"/>
      <c r="E16" s="274">
        <v>12.61</v>
      </c>
      <c r="F16" s="274">
        <v>0</v>
      </c>
      <c r="G16" s="274">
        <v>137.83000000000001</v>
      </c>
      <c r="H16" s="274">
        <v>150.44</v>
      </c>
      <c r="I16" s="274"/>
      <c r="J16" s="274">
        <v>423</v>
      </c>
      <c r="K16" s="253">
        <v>421</v>
      </c>
      <c r="L16" s="253"/>
      <c r="M16" s="274">
        <v>36547</v>
      </c>
    </row>
    <row r="17" spans="1:13" ht="16.5">
      <c r="A17" s="269">
        <v>2013</v>
      </c>
      <c r="C17" s="273">
        <v>1260</v>
      </c>
      <c r="D17" s="276"/>
      <c r="E17" s="274">
        <v>6.71</v>
      </c>
      <c r="F17" s="274">
        <v>2.89</v>
      </c>
      <c r="G17" s="274">
        <v>233.34</v>
      </c>
      <c r="H17" s="274">
        <v>242.94</v>
      </c>
      <c r="I17" s="274"/>
      <c r="J17" s="279" t="s">
        <v>178</v>
      </c>
      <c r="K17" s="253">
        <v>445</v>
      </c>
      <c r="L17" s="253"/>
      <c r="M17" s="274">
        <v>3556.3999999999996</v>
      </c>
    </row>
    <row r="18" spans="1:13" ht="16.5">
      <c r="A18" s="269"/>
      <c r="C18" s="273"/>
      <c r="D18" s="276"/>
      <c r="E18" s="274"/>
      <c r="F18" s="274"/>
      <c r="G18" s="274"/>
      <c r="H18" s="274"/>
      <c r="I18" s="274"/>
      <c r="J18" s="274"/>
      <c r="K18" s="253"/>
      <c r="L18" s="253"/>
      <c r="M18" s="274"/>
    </row>
    <row r="19" spans="1:13" ht="16.5">
      <c r="A19" s="277">
        <v>2001</v>
      </c>
      <c r="B19" s="277" t="s">
        <v>19</v>
      </c>
      <c r="C19" s="273" t="s">
        <v>208</v>
      </c>
      <c r="D19" s="276"/>
      <c r="E19" s="274">
        <v>0</v>
      </c>
      <c r="F19" s="274">
        <v>0</v>
      </c>
      <c r="G19" s="274">
        <v>36.840000000000003</v>
      </c>
      <c r="H19" s="274">
        <v>36.840000000000003</v>
      </c>
      <c r="I19" s="274"/>
      <c r="J19" s="274">
        <v>152.75</v>
      </c>
      <c r="K19" s="253">
        <v>254</v>
      </c>
      <c r="L19" s="253"/>
      <c r="M19" s="274">
        <v>4934</v>
      </c>
    </row>
    <row r="20" spans="1:13" ht="16.5">
      <c r="A20" s="277"/>
      <c r="B20" s="277" t="s">
        <v>20</v>
      </c>
      <c r="C20" s="273" t="s">
        <v>208</v>
      </c>
      <c r="D20" s="276"/>
      <c r="E20" s="274">
        <v>0</v>
      </c>
      <c r="F20" s="274">
        <v>0</v>
      </c>
      <c r="G20" s="274">
        <v>58.83</v>
      </c>
      <c r="H20" s="274">
        <v>58.83</v>
      </c>
      <c r="I20" s="274"/>
      <c r="J20" s="274">
        <v>168.93</v>
      </c>
      <c r="K20" s="253">
        <v>312</v>
      </c>
      <c r="L20" s="253"/>
      <c r="M20" s="274">
        <v>5412</v>
      </c>
    </row>
    <row r="21" spans="1:13" ht="16.5">
      <c r="A21" s="277"/>
      <c r="B21" s="277" t="s">
        <v>21</v>
      </c>
      <c r="C21" s="273" t="s">
        <v>208</v>
      </c>
      <c r="D21" s="276"/>
      <c r="E21" s="274">
        <v>0</v>
      </c>
      <c r="F21" s="274">
        <v>0</v>
      </c>
      <c r="G21" s="274">
        <v>26</v>
      </c>
      <c r="H21" s="274">
        <v>26</v>
      </c>
      <c r="I21" s="274"/>
      <c r="J21" s="274">
        <v>165.19</v>
      </c>
      <c r="K21" s="253">
        <v>420</v>
      </c>
      <c r="L21" s="253"/>
      <c r="M21" s="274">
        <v>4051</v>
      </c>
    </row>
    <row r="22" spans="1:13" ht="16.5">
      <c r="A22" s="277"/>
      <c r="B22" s="277" t="s">
        <v>22</v>
      </c>
      <c r="C22" s="273" t="s">
        <v>208</v>
      </c>
      <c r="D22" s="276"/>
      <c r="E22" s="274">
        <v>0</v>
      </c>
      <c r="F22" s="274">
        <v>0</v>
      </c>
      <c r="G22" s="274">
        <v>0</v>
      </c>
      <c r="H22" s="274">
        <v>0</v>
      </c>
      <c r="I22" s="274"/>
      <c r="J22" s="274">
        <v>145.55000000000001</v>
      </c>
      <c r="K22" s="253">
        <v>230</v>
      </c>
      <c r="L22" s="253"/>
      <c r="M22" s="274">
        <v>4416</v>
      </c>
    </row>
    <row r="23" spans="1:13" ht="16.5">
      <c r="A23" s="277"/>
      <c r="B23" s="277"/>
      <c r="C23" s="273"/>
      <c r="D23" s="276"/>
      <c r="E23" s="274"/>
      <c r="F23" s="274"/>
      <c r="G23" s="274"/>
      <c r="H23" s="274"/>
      <c r="I23" s="274"/>
      <c r="J23" s="274"/>
      <c r="K23" s="253"/>
      <c r="L23" s="253"/>
      <c r="M23" s="274"/>
    </row>
    <row r="24" spans="1:13" ht="16.5">
      <c r="A24" s="277">
        <v>2002</v>
      </c>
      <c r="B24" s="277" t="s">
        <v>19</v>
      </c>
      <c r="C24" s="273" t="s">
        <v>208</v>
      </c>
      <c r="D24" s="276"/>
      <c r="E24" s="274">
        <v>0</v>
      </c>
      <c r="F24" s="274">
        <v>0</v>
      </c>
      <c r="G24" s="274">
        <v>0</v>
      </c>
      <c r="H24" s="274">
        <v>0</v>
      </c>
      <c r="I24" s="274"/>
      <c r="J24" s="274">
        <v>168.1</v>
      </c>
      <c r="K24" s="253">
        <v>200</v>
      </c>
      <c r="L24" s="253"/>
      <c r="M24" s="274">
        <v>5708.6</v>
      </c>
    </row>
    <row r="25" spans="1:13" ht="16.5">
      <c r="A25" s="277"/>
      <c r="B25" s="277" t="s">
        <v>20</v>
      </c>
      <c r="C25" s="273" t="s">
        <v>208</v>
      </c>
      <c r="D25" s="276"/>
      <c r="E25" s="274">
        <v>0</v>
      </c>
      <c r="F25" s="274">
        <v>0</v>
      </c>
      <c r="G25" s="274">
        <v>0</v>
      </c>
      <c r="H25" s="274">
        <v>0</v>
      </c>
      <c r="I25" s="274"/>
      <c r="J25" s="274">
        <v>240</v>
      </c>
      <c r="K25" s="253">
        <v>203</v>
      </c>
      <c r="L25" s="253"/>
      <c r="M25" s="274">
        <v>5177.55</v>
      </c>
    </row>
    <row r="26" spans="1:13" ht="16.5">
      <c r="A26" s="277"/>
      <c r="B26" s="277" t="s">
        <v>21</v>
      </c>
      <c r="C26" s="273" t="s">
        <v>208</v>
      </c>
      <c r="D26" s="276"/>
      <c r="E26" s="274">
        <v>0</v>
      </c>
      <c r="F26" s="274">
        <v>0</v>
      </c>
      <c r="G26" s="274">
        <v>0</v>
      </c>
      <c r="H26" s="274">
        <v>0</v>
      </c>
      <c r="I26" s="274"/>
      <c r="J26" s="274">
        <v>186</v>
      </c>
      <c r="K26" s="253">
        <v>314</v>
      </c>
      <c r="L26" s="253"/>
      <c r="M26" s="274">
        <v>5588.63</v>
      </c>
    </row>
    <row r="27" spans="1:13" ht="16.5">
      <c r="A27" s="277"/>
      <c r="B27" s="277" t="s">
        <v>22</v>
      </c>
      <c r="C27" s="273" t="s">
        <v>208</v>
      </c>
      <c r="D27" s="276"/>
      <c r="E27" s="274">
        <v>1.58</v>
      </c>
      <c r="F27" s="274">
        <v>0</v>
      </c>
      <c r="G27" s="274">
        <v>194.03</v>
      </c>
      <c r="H27" s="274">
        <v>195.61</v>
      </c>
      <c r="I27" s="274"/>
      <c r="J27" s="274">
        <v>188</v>
      </c>
      <c r="K27" s="253">
        <v>207</v>
      </c>
      <c r="L27" s="253"/>
      <c r="M27" s="274">
        <v>6233.8</v>
      </c>
    </row>
    <row r="28" spans="1:13" ht="16.5">
      <c r="A28" s="277"/>
      <c r="B28" s="277"/>
      <c r="C28" s="273"/>
      <c r="D28" s="276"/>
      <c r="E28" s="274"/>
      <c r="F28" s="274"/>
      <c r="G28" s="274"/>
      <c r="H28" s="274"/>
      <c r="I28" s="274"/>
      <c r="J28" s="274"/>
      <c r="K28" s="253"/>
      <c r="L28" s="253"/>
      <c r="M28" s="274"/>
    </row>
    <row r="29" spans="1:13" ht="16.5">
      <c r="A29" s="277">
        <v>2003</v>
      </c>
      <c r="B29" s="277" t="s">
        <v>19</v>
      </c>
      <c r="C29" s="273" t="s">
        <v>208</v>
      </c>
      <c r="D29" s="276"/>
      <c r="E29" s="274">
        <v>0</v>
      </c>
      <c r="F29" s="274">
        <v>0</v>
      </c>
      <c r="G29" s="274">
        <v>50.68</v>
      </c>
      <c r="H29" s="274">
        <v>50.68</v>
      </c>
      <c r="I29" s="274"/>
      <c r="J29" s="274">
        <v>152.69</v>
      </c>
      <c r="K29" s="273" t="s">
        <v>6</v>
      </c>
      <c r="L29" s="273"/>
      <c r="M29" s="274">
        <v>4777.68</v>
      </c>
    </row>
    <row r="30" spans="1:13" ht="16.5">
      <c r="A30" s="277"/>
      <c r="B30" s="277" t="s">
        <v>20</v>
      </c>
      <c r="C30" s="273" t="s">
        <v>208</v>
      </c>
      <c r="D30" s="276"/>
      <c r="E30" s="274">
        <v>0</v>
      </c>
      <c r="F30" s="274">
        <v>0</v>
      </c>
      <c r="G30" s="274">
        <v>34.369999999999997</v>
      </c>
      <c r="H30" s="274">
        <v>34.369999999999997</v>
      </c>
      <c r="I30" s="274"/>
      <c r="J30" s="274">
        <v>145.41</v>
      </c>
      <c r="K30" s="273" t="s">
        <v>6</v>
      </c>
      <c r="L30" s="273"/>
      <c r="M30" s="274">
        <v>4436.45</v>
      </c>
    </row>
    <row r="31" spans="1:13" ht="16.5">
      <c r="A31" s="277"/>
      <c r="B31" s="277" t="s">
        <v>21</v>
      </c>
      <c r="C31" s="273" t="s">
        <v>208</v>
      </c>
      <c r="D31" s="276"/>
      <c r="E31" s="274">
        <v>1.1299999999999999</v>
      </c>
      <c r="F31" s="274">
        <v>0</v>
      </c>
      <c r="G31" s="274">
        <v>42.510000000000005</v>
      </c>
      <c r="H31" s="274">
        <v>43.640000000000008</v>
      </c>
      <c r="I31" s="274"/>
      <c r="J31" s="274">
        <v>176.65</v>
      </c>
      <c r="K31" s="273" t="s">
        <v>6</v>
      </c>
      <c r="L31" s="273"/>
      <c r="M31" s="274">
        <v>5472.66</v>
      </c>
    </row>
    <row r="32" spans="1:13" ht="16.5">
      <c r="A32" s="277"/>
      <c r="B32" s="277" t="s">
        <v>22</v>
      </c>
      <c r="C32" s="273" t="s">
        <v>208</v>
      </c>
      <c r="D32" s="276"/>
      <c r="E32" s="274">
        <v>0</v>
      </c>
      <c r="F32" s="274">
        <v>0</v>
      </c>
      <c r="G32" s="274">
        <v>51.13</v>
      </c>
      <c r="H32" s="274">
        <v>51.13</v>
      </c>
      <c r="I32" s="274"/>
      <c r="J32" s="274">
        <v>169.78</v>
      </c>
      <c r="K32" s="273" t="s">
        <v>6</v>
      </c>
      <c r="L32" s="273"/>
      <c r="M32" s="274">
        <v>5278.56</v>
      </c>
    </row>
    <row r="33" spans="1:13" ht="16.5">
      <c r="A33" s="277"/>
      <c r="B33" s="277"/>
      <c r="C33" s="273"/>
      <c r="D33" s="276"/>
      <c r="E33" s="274"/>
      <c r="F33" s="274"/>
      <c r="G33" s="274"/>
      <c r="H33" s="274"/>
      <c r="I33" s="274"/>
      <c r="J33" s="274"/>
      <c r="K33" s="253"/>
      <c r="L33" s="253"/>
      <c r="M33" s="274"/>
    </row>
    <row r="34" spans="1:13" ht="16.5">
      <c r="A34" s="277">
        <v>2004</v>
      </c>
      <c r="B34" s="277" t="s">
        <v>19</v>
      </c>
      <c r="C34" s="273" t="s">
        <v>208</v>
      </c>
      <c r="D34" s="276"/>
      <c r="E34" s="274">
        <v>1.8</v>
      </c>
      <c r="F34" s="274">
        <v>0</v>
      </c>
      <c r="G34" s="274">
        <v>18.79</v>
      </c>
      <c r="H34" s="274">
        <v>20.59</v>
      </c>
      <c r="I34" s="274"/>
      <c r="J34" s="274">
        <v>146.34</v>
      </c>
      <c r="K34" s="253">
        <v>209</v>
      </c>
      <c r="L34" s="253"/>
      <c r="M34" s="274">
        <v>4469.2299999999996</v>
      </c>
    </row>
    <row r="35" spans="1:13" ht="16.5">
      <c r="A35" s="277"/>
      <c r="B35" s="277" t="s">
        <v>20</v>
      </c>
      <c r="C35" s="273" t="s">
        <v>208</v>
      </c>
      <c r="D35" s="276"/>
      <c r="E35" s="274">
        <v>2.95</v>
      </c>
      <c r="F35" s="274">
        <v>0</v>
      </c>
      <c r="G35" s="274">
        <v>67.91</v>
      </c>
      <c r="H35" s="274">
        <v>70.86</v>
      </c>
      <c r="I35" s="274"/>
      <c r="J35" s="274">
        <v>150.63999999999999</v>
      </c>
      <c r="K35" s="253">
        <v>202</v>
      </c>
      <c r="L35" s="253"/>
      <c r="M35" s="274">
        <v>4669.03</v>
      </c>
    </row>
    <row r="36" spans="1:13" ht="16.5">
      <c r="A36" s="277"/>
      <c r="B36" s="277" t="s">
        <v>21</v>
      </c>
      <c r="C36" s="273" t="s">
        <v>208</v>
      </c>
      <c r="D36" s="276"/>
      <c r="E36" s="274">
        <v>1.88</v>
      </c>
      <c r="F36" s="274">
        <v>0</v>
      </c>
      <c r="G36" s="274">
        <v>20.23</v>
      </c>
      <c r="H36" s="274">
        <v>22.11</v>
      </c>
      <c r="I36" s="274"/>
      <c r="J36" s="274">
        <v>170.67</v>
      </c>
      <c r="K36" s="253">
        <v>213</v>
      </c>
      <c r="L36" s="253"/>
      <c r="M36" s="274">
        <v>5349.88</v>
      </c>
    </row>
    <row r="37" spans="1:13" ht="16.5">
      <c r="A37" s="277"/>
      <c r="B37" s="277" t="s">
        <v>22</v>
      </c>
      <c r="C37" s="273" t="s">
        <v>208</v>
      </c>
      <c r="D37" s="276"/>
      <c r="E37" s="274">
        <v>0</v>
      </c>
      <c r="F37" s="274">
        <v>0</v>
      </c>
      <c r="G37" s="274">
        <v>62.74</v>
      </c>
      <c r="H37" s="274">
        <v>62.74</v>
      </c>
      <c r="I37" s="274"/>
      <c r="J37" s="274">
        <v>172.06</v>
      </c>
      <c r="K37" s="253">
        <v>167</v>
      </c>
      <c r="L37" s="253"/>
      <c r="M37" s="274">
        <v>5444.71</v>
      </c>
    </row>
    <row r="38" spans="1:13" ht="16.5">
      <c r="A38" s="277"/>
      <c r="B38" s="277"/>
      <c r="C38" s="273"/>
      <c r="D38" s="276"/>
      <c r="E38" s="274"/>
      <c r="F38" s="274"/>
      <c r="G38" s="274"/>
      <c r="H38" s="274"/>
      <c r="I38" s="274"/>
      <c r="J38" s="274"/>
      <c r="K38" s="253"/>
      <c r="L38" s="253"/>
      <c r="M38" s="274"/>
    </row>
    <row r="39" spans="1:13" ht="16.5">
      <c r="A39" s="277">
        <v>2005</v>
      </c>
      <c r="B39" s="277" t="s">
        <v>19</v>
      </c>
      <c r="C39" s="273" t="s">
        <v>208</v>
      </c>
      <c r="D39" s="276"/>
      <c r="E39" s="274">
        <v>0.4</v>
      </c>
      <c r="F39" s="274">
        <v>0</v>
      </c>
      <c r="G39" s="274">
        <v>7.38</v>
      </c>
      <c r="H39" s="274">
        <v>7.78</v>
      </c>
      <c r="I39" s="274"/>
      <c r="J39" s="274">
        <v>148.41</v>
      </c>
      <c r="K39" s="253">
        <v>123</v>
      </c>
      <c r="L39" s="253"/>
      <c r="M39" s="274">
        <v>4570.8599999999997</v>
      </c>
    </row>
    <row r="40" spans="1:13" ht="16.5">
      <c r="A40" s="277"/>
      <c r="B40" s="277" t="s">
        <v>20</v>
      </c>
      <c r="C40" s="273" t="s">
        <v>208</v>
      </c>
      <c r="D40" s="276"/>
      <c r="E40" s="274">
        <v>7</v>
      </c>
      <c r="F40" s="274">
        <v>0</v>
      </c>
      <c r="G40" s="274">
        <v>7.52</v>
      </c>
      <c r="H40" s="274">
        <v>14.52</v>
      </c>
      <c r="I40" s="274"/>
      <c r="J40" s="274">
        <v>150.30000000000001</v>
      </c>
      <c r="K40" s="253">
        <v>152</v>
      </c>
      <c r="L40" s="253"/>
      <c r="M40" s="274">
        <v>4590.01</v>
      </c>
    </row>
    <row r="41" spans="1:13" ht="16.5">
      <c r="A41" s="277"/>
      <c r="B41" s="277" t="s">
        <v>21</v>
      </c>
      <c r="C41" s="273" t="s">
        <v>208</v>
      </c>
      <c r="D41" s="276"/>
      <c r="E41" s="274">
        <v>1.88</v>
      </c>
      <c r="F41" s="274">
        <v>0</v>
      </c>
      <c r="G41" s="274">
        <v>18.510000000000002</v>
      </c>
      <c r="H41" s="274">
        <v>20.39</v>
      </c>
      <c r="I41" s="274"/>
      <c r="J41" s="274">
        <v>124.74</v>
      </c>
      <c r="K41" s="253">
        <v>158</v>
      </c>
      <c r="L41" s="253"/>
      <c r="M41" s="274">
        <v>3837.58</v>
      </c>
    </row>
    <row r="42" spans="1:13" ht="16.5">
      <c r="A42" s="277"/>
      <c r="B42" s="277" t="s">
        <v>22</v>
      </c>
      <c r="C42" s="273" t="s">
        <v>208</v>
      </c>
      <c r="D42" s="276"/>
      <c r="E42" s="274">
        <v>2.68</v>
      </c>
      <c r="F42" s="274">
        <v>0</v>
      </c>
      <c r="G42" s="274">
        <v>18.57</v>
      </c>
      <c r="H42" s="274">
        <v>21.25</v>
      </c>
      <c r="I42" s="274"/>
      <c r="J42" s="274">
        <v>170.86</v>
      </c>
      <c r="K42" s="253">
        <v>210</v>
      </c>
      <c r="L42" s="253"/>
      <c r="M42" s="274">
        <v>5138.03</v>
      </c>
    </row>
    <row r="43" spans="1:13" ht="16.5">
      <c r="A43" s="277"/>
      <c r="B43" s="277"/>
      <c r="C43" s="273"/>
      <c r="D43" s="276"/>
      <c r="E43" s="274"/>
      <c r="F43" s="274"/>
      <c r="G43" s="274"/>
      <c r="H43" s="274"/>
      <c r="I43" s="274"/>
      <c r="J43" s="274"/>
      <c r="K43" s="253"/>
      <c r="L43" s="253"/>
      <c r="M43" s="274"/>
    </row>
    <row r="44" spans="1:13" ht="16.5">
      <c r="A44" s="277">
        <v>2006</v>
      </c>
      <c r="B44" s="277" t="s">
        <v>19</v>
      </c>
      <c r="C44" s="273" t="s">
        <v>208</v>
      </c>
      <c r="D44" s="276"/>
      <c r="E44" s="274">
        <v>0</v>
      </c>
      <c r="F44" s="274">
        <v>0</v>
      </c>
      <c r="G44" s="274">
        <v>9.3500000000000014</v>
      </c>
      <c r="H44" s="274">
        <v>9.3500000000000014</v>
      </c>
      <c r="I44" s="274"/>
      <c r="J44" s="274">
        <v>115</v>
      </c>
      <c r="K44" s="253">
        <v>148</v>
      </c>
      <c r="L44" s="253"/>
      <c r="M44" s="274">
        <v>3364</v>
      </c>
    </row>
    <row r="45" spans="1:13" ht="16.5">
      <c r="A45" s="277"/>
      <c r="B45" s="277" t="s">
        <v>20</v>
      </c>
      <c r="C45" s="273" t="s">
        <v>208</v>
      </c>
      <c r="D45" s="276"/>
      <c r="E45" s="274">
        <v>0.2</v>
      </c>
      <c r="F45" s="274">
        <v>0</v>
      </c>
      <c r="G45" s="274">
        <v>4</v>
      </c>
      <c r="H45" s="274">
        <v>4.2</v>
      </c>
      <c r="I45" s="274"/>
      <c r="J45" s="274">
        <v>162</v>
      </c>
      <c r="K45" s="253">
        <v>200</v>
      </c>
      <c r="L45" s="253"/>
      <c r="M45" s="274">
        <v>4701.7700000000004</v>
      </c>
    </row>
    <row r="46" spans="1:13" ht="16.5">
      <c r="A46" s="277"/>
      <c r="B46" s="277" t="s">
        <v>21</v>
      </c>
      <c r="C46" s="273" t="s">
        <v>208</v>
      </c>
      <c r="D46" s="276"/>
      <c r="E46" s="274">
        <v>3.06</v>
      </c>
      <c r="F46" s="274">
        <v>3.36</v>
      </c>
      <c r="G46" s="274">
        <v>9.5100000000000016</v>
      </c>
      <c r="H46" s="274">
        <v>15.930000000000001</v>
      </c>
      <c r="I46" s="274"/>
      <c r="J46" s="274">
        <v>124.5</v>
      </c>
      <c r="K46" s="253">
        <v>97</v>
      </c>
      <c r="L46" s="253"/>
      <c r="M46" s="274">
        <v>3612.6</v>
      </c>
    </row>
    <row r="47" spans="1:13" ht="16.5">
      <c r="A47" s="277"/>
      <c r="B47" s="277" t="s">
        <v>22</v>
      </c>
      <c r="C47" s="273" t="s">
        <v>208</v>
      </c>
      <c r="D47" s="276"/>
      <c r="E47" s="274">
        <v>0</v>
      </c>
      <c r="F47" s="274">
        <v>0.37</v>
      </c>
      <c r="G47" s="274">
        <v>4.83</v>
      </c>
      <c r="H47" s="274">
        <v>5.2</v>
      </c>
      <c r="I47" s="274"/>
      <c r="J47" s="274">
        <v>167.2</v>
      </c>
      <c r="K47" s="253">
        <v>81</v>
      </c>
      <c r="L47" s="253"/>
      <c r="M47" s="274">
        <v>3933.1</v>
      </c>
    </row>
    <row r="48" spans="1:13" ht="16.5">
      <c r="A48" s="277"/>
      <c r="B48" s="277"/>
      <c r="C48" s="273"/>
      <c r="D48" s="276"/>
      <c r="E48" s="274"/>
      <c r="F48" s="274"/>
      <c r="G48" s="274"/>
      <c r="H48" s="274"/>
      <c r="I48" s="274"/>
      <c r="J48" s="274"/>
      <c r="K48" s="253"/>
      <c r="L48" s="253"/>
      <c r="M48" s="274"/>
    </row>
    <row r="49" spans="1:13" ht="16.5">
      <c r="A49" s="277">
        <v>2007</v>
      </c>
      <c r="B49" s="277" t="s">
        <v>19</v>
      </c>
      <c r="C49" s="273" t="s">
        <v>208</v>
      </c>
      <c r="D49" s="276"/>
      <c r="E49" s="274">
        <v>0.66</v>
      </c>
      <c r="F49" s="274">
        <v>0</v>
      </c>
      <c r="G49" s="274">
        <v>31.08</v>
      </c>
      <c r="H49" s="274">
        <v>31.74</v>
      </c>
      <c r="I49" s="274"/>
      <c r="J49" s="274">
        <v>82.5</v>
      </c>
      <c r="K49" s="253">
        <v>117</v>
      </c>
      <c r="L49" s="253"/>
      <c r="M49" s="274">
        <v>3870</v>
      </c>
    </row>
    <row r="50" spans="1:13" ht="16.5">
      <c r="A50" s="277"/>
      <c r="B50" s="277" t="s">
        <v>20</v>
      </c>
      <c r="C50" s="273" t="s">
        <v>208</v>
      </c>
      <c r="D50" s="276"/>
      <c r="E50" s="274">
        <v>0.12</v>
      </c>
      <c r="F50" s="274">
        <v>0</v>
      </c>
      <c r="G50" s="274">
        <v>26.9</v>
      </c>
      <c r="H50" s="274">
        <v>27.02</v>
      </c>
      <c r="I50" s="274"/>
      <c r="J50" s="274">
        <v>70</v>
      </c>
      <c r="K50" s="253">
        <v>90</v>
      </c>
      <c r="L50" s="253"/>
      <c r="M50" s="274">
        <v>4300</v>
      </c>
    </row>
    <row r="51" spans="1:13" ht="16.5">
      <c r="A51" s="277"/>
      <c r="B51" s="277" t="s">
        <v>21</v>
      </c>
      <c r="C51" s="273" t="s">
        <v>208</v>
      </c>
      <c r="D51" s="276"/>
      <c r="E51" s="274">
        <v>0</v>
      </c>
      <c r="F51" s="274">
        <v>0</v>
      </c>
      <c r="G51" s="274">
        <v>20.748000000000001</v>
      </c>
      <c r="H51" s="274">
        <v>20.748000000000001</v>
      </c>
      <c r="I51" s="274"/>
      <c r="J51" s="274">
        <v>85</v>
      </c>
      <c r="K51" s="253">
        <v>178</v>
      </c>
      <c r="L51" s="253"/>
      <c r="M51" s="274">
        <v>4558</v>
      </c>
    </row>
    <row r="52" spans="1:13">
      <c r="A52" s="277"/>
      <c r="B52" s="277" t="s">
        <v>22</v>
      </c>
      <c r="C52" s="273" t="s">
        <v>208</v>
      </c>
      <c r="D52" s="278"/>
      <c r="E52" s="279">
        <v>0.3</v>
      </c>
      <c r="F52" s="279">
        <v>0</v>
      </c>
      <c r="G52" s="279">
        <v>25.62</v>
      </c>
      <c r="H52" s="274">
        <v>25.92</v>
      </c>
      <c r="I52" s="280"/>
      <c r="J52" s="279">
        <v>103</v>
      </c>
      <c r="K52" s="252">
        <v>80</v>
      </c>
      <c r="L52" s="252"/>
      <c r="M52" s="279">
        <v>5418</v>
      </c>
    </row>
    <row r="53" spans="1:13">
      <c r="A53" s="277"/>
      <c r="B53" s="277"/>
      <c r="C53" s="273"/>
      <c r="D53" s="278"/>
      <c r="E53" s="279"/>
      <c r="F53" s="279"/>
      <c r="G53" s="279"/>
      <c r="H53" s="279"/>
      <c r="I53" s="280"/>
      <c r="J53" s="279"/>
      <c r="K53" s="252"/>
      <c r="L53" s="252"/>
      <c r="M53" s="279"/>
    </row>
    <row r="54" spans="1:13">
      <c r="A54" s="277">
        <v>2008</v>
      </c>
      <c r="B54" s="277" t="s">
        <v>19</v>
      </c>
      <c r="C54" s="345" t="s">
        <v>208</v>
      </c>
      <c r="D54" s="278"/>
      <c r="E54" s="280">
        <v>0</v>
      </c>
      <c r="F54" s="280">
        <v>0</v>
      </c>
      <c r="G54" s="280">
        <v>4.41</v>
      </c>
      <c r="H54" s="274">
        <v>4.41</v>
      </c>
      <c r="I54" s="280"/>
      <c r="J54" s="294">
        <v>108.8</v>
      </c>
      <c r="K54" s="254">
        <v>111</v>
      </c>
      <c r="L54" s="254"/>
      <c r="M54" s="294">
        <v>6385</v>
      </c>
    </row>
    <row r="55" spans="1:13">
      <c r="A55" s="277"/>
      <c r="B55" s="277" t="s">
        <v>20</v>
      </c>
      <c r="C55" s="273" t="s">
        <v>208</v>
      </c>
      <c r="E55" s="280">
        <v>0</v>
      </c>
      <c r="F55" s="280">
        <v>0</v>
      </c>
      <c r="G55" s="274">
        <v>23.01</v>
      </c>
      <c r="H55" s="274">
        <v>23.01</v>
      </c>
      <c r="I55" s="274"/>
      <c r="J55" s="295">
        <v>106.3</v>
      </c>
      <c r="K55" s="255">
        <v>104</v>
      </c>
      <c r="L55" s="255"/>
      <c r="M55" s="295">
        <v>5313</v>
      </c>
    </row>
    <row r="56" spans="1:13">
      <c r="A56" s="277"/>
      <c r="B56" s="277" t="s">
        <v>21</v>
      </c>
      <c r="C56" s="273" t="s">
        <v>208</v>
      </c>
      <c r="E56" s="280">
        <v>0</v>
      </c>
      <c r="F56" s="280">
        <v>0</v>
      </c>
      <c r="G56" s="274">
        <v>13.51</v>
      </c>
      <c r="H56" s="274">
        <v>13.51</v>
      </c>
      <c r="I56" s="274"/>
      <c r="J56" s="295">
        <v>116</v>
      </c>
      <c r="K56" s="255">
        <v>88</v>
      </c>
      <c r="L56" s="255"/>
      <c r="M56" s="295">
        <v>5966</v>
      </c>
    </row>
    <row r="57" spans="1:13">
      <c r="A57" s="277"/>
      <c r="B57" s="277" t="s">
        <v>22</v>
      </c>
      <c r="C57" s="273" t="s">
        <v>208</v>
      </c>
      <c r="E57" s="274">
        <v>1.88</v>
      </c>
      <c r="F57" s="280">
        <v>0</v>
      </c>
      <c r="G57" s="274">
        <v>16.64</v>
      </c>
      <c r="H57" s="274">
        <v>18.52</v>
      </c>
      <c r="I57" s="274"/>
      <c r="J57" s="295">
        <v>130.69999999999999</v>
      </c>
      <c r="K57" s="255">
        <v>118</v>
      </c>
      <c r="L57" s="255"/>
      <c r="M57" s="295">
        <v>6967</v>
      </c>
    </row>
    <row r="58" spans="1:13">
      <c r="A58" s="277"/>
      <c r="B58" s="277"/>
      <c r="C58" s="273"/>
      <c r="E58" s="274"/>
      <c r="F58" s="274"/>
      <c r="G58" s="274"/>
      <c r="H58" s="274"/>
      <c r="I58" s="274"/>
      <c r="J58" s="295"/>
      <c r="K58" s="255"/>
      <c r="L58" s="255"/>
      <c r="M58" s="295"/>
    </row>
    <row r="59" spans="1:13">
      <c r="A59" s="277">
        <v>2009</v>
      </c>
      <c r="B59" s="277" t="s">
        <v>19</v>
      </c>
      <c r="C59" s="273" t="s">
        <v>208</v>
      </c>
      <c r="E59" s="280">
        <v>0</v>
      </c>
      <c r="F59" s="280">
        <v>0</v>
      </c>
      <c r="G59" s="274">
        <v>30.490000000000002</v>
      </c>
      <c r="H59" s="274">
        <v>30.490000000000002</v>
      </c>
      <c r="I59" s="274"/>
      <c r="J59" s="271">
        <v>110</v>
      </c>
      <c r="K59" s="270">
        <v>135</v>
      </c>
      <c r="L59" s="270"/>
      <c r="M59" s="271">
        <v>7480</v>
      </c>
    </row>
    <row r="60" spans="1:13">
      <c r="A60" s="277"/>
      <c r="B60" s="277" t="s">
        <v>20</v>
      </c>
      <c r="C60" s="273" t="s">
        <v>208</v>
      </c>
      <c r="E60" s="280">
        <v>0</v>
      </c>
      <c r="F60" s="280">
        <v>0</v>
      </c>
      <c r="G60" s="274">
        <v>34.64</v>
      </c>
      <c r="H60" s="274">
        <v>34.64</v>
      </c>
      <c r="I60" s="274"/>
      <c r="J60" s="271">
        <v>109.8</v>
      </c>
      <c r="K60" s="270">
        <v>131</v>
      </c>
      <c r="L60" s="270"/>
      <c r="M60" s="271">
        <v>7466.4</v>
      </c>
    </row>
    <row r="61" spans="1:13">
      <c r="A61" s="277"/>
      <c r="B61" s="277" t="s">
        <v>21</v>
      </c>
      <c r="C61" s="273" t="s">
        <v>208</v>
      </c>
      <c r="E61" s="280">
        <v>0</v>
      </c>
      <c r="F61" s="274">
        <v>1.8</v>
      </c>
      <c r="G61" s="274">
        <v>12.35</v>
      </c>
      <c r="H61" s="274">
        <v>14.15</v>
      </c>
      <c r="I61" s="274"/>
      <c r="J61" s="271">
        <v>124.6</v>
      </c>
      <c r="K61" s="270">
        <v>123</v>
      </c>
      <c r="L61" s="270"/>
      <c r="M61" s="271">
        <v>8472.7999999999993</v>
      </c>
    </row>
    <row r="62" spans="1:13">
      <c r="A62" s="277"/>
      <c r="B62" s="277" t="s">
        <v>22</v>
      </c>
      <c r="C62" s="273" t="s">
        <v>208</v>
      </c>
      <c r="E62" s="274">
        <v>0.16</v>
      </c>
      <c r="F62" s="280">
        <v>0</v>
      </c>
      <c r="G62" s="274">
        <v>16.79</v>
      </c>
      <c r="H62" s="274">
        <v>16.95</v>
      </c>
      <c r="I62" s="274"/>
      <c r="J62" s="271">
        <v>112</v>
      </c>
      <c r="K62" s="270">
        <v>109</v>
      </c>
      <c r="L62" s="270"/>
      <c r="M62" s="271">
        <v>7616</v>
      </c>
    </row>
    <row r="63" spans="1:13">
      <c r="A63" s="277"/>
      <c r="B63" s="277"/>
      <c r="C63" s="273"/>
      <c r="E63" s="274"/>
      <c r="F63" s="274"/>
      <c r="G63" s="274"/>
      <c r="H63" s="274"/>
      <c r="I63" s="274"/>
      <c r="J63" s="271"/>
      <c r="K63" s="270"/>
      <c r="L63" s="270"/>
      <c r="M63" s="271"/>
    </row>
    <row r="64" spans="1:13">
      <c r="A64" s="277">
        <v>2010</v>
      </c>
      <c r="B64" s="277" t="s">
        <v>19</v>
      </c>
      <c r="C64" s="273" t="s">
        <v>208</v>
      </c>
      <c r="E64" s="274">
        <v>0.16</v>
      </c>
      <c r="F64" s="274">
        <v>0.06</v>
      </c>
      <c r="G64" s="274">
        <v>5.59</v>
      </c>
      <c r="H64" s="274">
        <v>5.81</v>
      </c>
      <c r="I64" s="274"/>
      <c r="J64" s="271">
        <v>111.86</v>
      </c>
      <c r="K64" s="270">
        <v>113</v>
      </c>
      <c r="L64" s="270"/>
      <c r="M64" s="271">
        <v>7606.48</v>
      </c>
    </row>
    <row r="65" spans="1:13">
      <c r="A65" s="277"/>
      <c r="B65" s="277" t="s">
        <v>20</v>
      </c>
      <c r="C65" s="273" t="s">
        <v>208</v>
      </c>
      <c r="E65" s="274">
        <v>1.17</v>
      </c>
      <c r="F65" s="274">
        <v>2.14</v>
      </c>
      <c r="G65" s="274">
        <v>27.94</v>
      </c>
      <c r="H65" s="274">
        <v>31.25</v>
      </c>
      <c r="I65" s="274"/>
      <c r="J65" s="271">
        <v>107.3</v>
      </c>
      <c r="K65" s="270">
        <v>69</v>
      </c>
      <c r="L65" s="270"/>
      <c r="M65" s="271">
        <v>7296.4</v>
      </c>
    </row>
    <row r="66" spans="1:13">
      <c r="A66" s="277"/>
      <c r="B66" s="277" t="s">
        <v>21</v>
      </c>
      <c r="C66" s="273" t="s">
        <v>208</v>
      </c>
      <c r="E66" s="274">
        <v>0.92</v>
      </c>
      <c r="F66" s="280">
        <v>0</v>
      </c>
      <c r="G66" s="274">
        <v>15.66</v>
      </c>
      <c r="H66" s="274">
        <v>16.580000000000002</v>
      </c>
      <c r="I66" s="274"/>
      <c r="J66" s="271">
        <v>108.3</v>
      </c>
      <c r="K66" s="270">
        <v>105</v>
      </c>
      <c r="L66" s="270"/>
      <c r="M66" s="271">
        <v>7364.4</v>
      </c>
    </row>
    <row r="67" spans="1:13">
      <c r="A67" s="277"/>
      <c r="B67" s="277" t="s">
        <v>22</v>
      </c>
      <c r="C67" s="273" t="s">
        <v>208</v>
      </c>
      <c r="E67" s="274">
        <v>0.92</v>
      </c>
      <c r="F67" s="280">
        <v>0</v>
      </c>
      <c r="G67" s="274">
        <v>12.57</v>
      </c>
      <c r="H67" s="274">
        <v>13.49</v>
      </c>
      <c r="I67" s="274"/>
      <c r="J67" s="271">
        <v>105.33</v>
      </c>
      <c r="K67" s="270">
        <v>97</v>
      </c>
      <c r="L67" s="270"/>
      <c r="M67" s="271">
        <v>7162.44</v>
      </c>
    </row>
    <row r="68" spans="1:13">
      <c r="A68" s="277"/>
      <c r="B68" s="277"/>
      <c r="C68" s="273"/>
      <c r="E68" s="274"/>
      <c r="F68" s="274"/>
      <c r="G68" s="274"/>
      <c r="H68" s="274"/>
      <c r="I68" s="274"/>
      <c r="J68" s="271"/>
      <c r="K68" s="270"/>
      <c r="L68" s="270"/>
      <c r="M68" s="271"/>
    </row>
    <row r="69" spans="1:13">
      <c r="A69" s="277">
        <v>2011</v>
      </c>
      <c r="B69" s="277" t="s">
        <v>19</v>
      </c>
      <c r="C69" s="273" t="s">
        <v>208</v>
      </c>
      <c r="E69" s="280">
        <v>0</v>
      </c>
      <c r="F69" s="280">
        <v>0</v>
      </c>
      <c r="G69" s="274">
        <v>18.52</v>
      </c>
      <c r="H69" s="274">
        <v>18.52</v>
      </c>
      <c r="I69" s="274"/>
      <c r="J69" s="271">
        <v>110</v>
      </c>
      <c r="K69" s="270">
        <v>87</v>
      </c>
      <c r="L69" s="270"/>
      <c r="M69" s="271">
        <v>9790</v>
      </c>
    </row>
    <row r="70" spans="1:13">
      <c r="A70" s="277"/>
      <c r="B70" s="277" t="s">
        <v>20</v>
      </c>
      <c r="C70" s="273" t="s">
        <v>208</v>
      </c>
      <c r="E70" s="274">
        <v>1.0900000000000001</v>
      </c>
      <c r="F70" s="280">
        <v>0</v>
      </c>
      <c r="G70" s="274">
        <v>21.71</v>
      </c>
      <c r="H70" s="274">
        <v>22.8</v>
      </c>
      <c r="I70" s="274"/>
      <c r="J70" s="271">
        <v>105</v>
      </c>
      <c r="K70" s="270">
        <v>39</v>
      </c>
      <c r="L70" s="270"/>
      <c r="M70" s="271">
        <v>9345</v>
      </c>
    </row>
    <row r="71" spans="1:13" ht="15">
      <c r="A71" s="282"/>
      <c r="B71" s="277" t="s">
        <v>21</v>
      </c>
      <c r="C71" s="273" t="s">
        <v>208</v>
      </c>
      <c r="E71" s="280">
        <v>0</v>
      </c>
      <c r="F71" s="280">
        <v>0</v>
      </c>
      <c r="G71" s="274">
        <v>28.39</v>
      </c>
      <c r="H71" s="274">
        <v>28.39</v>
      </c>
      <c r="I71" s="274"/>
      <c r="J71" s="271">
        <v>104</v>
      </c>
      <c r="K71" s="270">
        <v>120</v>
      </c>
      <c r="L71" s="270"/>
      <c r="M71" s="271">
        <v>9256</v>
      </c>
    </row>
    <row r="72" spans="1:13" ht="15">
      <c r="A72" s="282"/>
      <c r="B72" s="277" t="s">
        <v>22</v>
      </c>
      <c r="C72" s="273" t="s">
        <v>208</v>
      </c>
      <c r="E72" s="274">
        <v>1.65</v>
      </c>
      <c r="F72" s="280">
        <v>0</v>
      </c>
      <c r="G72" s="274">
        <v>27.18</v>
      </c>
      <c r="H72" s="274">
        <v>28.83</v>
      </c>
      <c r="I72" s="274"/>
      <c r="J72" s="271">
        <v>105</v>
      </c>
      <c r="K72" s="270">
        <v>88</v>
      </c>
      <c r="L72" s="270"/>
      <c r="M72" s="271">
        <v>9345</v>
      </c>
    </row>
    <row r="73" spans="1:13" ht="15">
      <c r="A73" s="282"/>
      <c r="B73" s="277"/>
      <c r="C73" s="273"/>
      <c r="E73" s="274"/>
      <c r="F73" s="274"/>
      <c r="G73" s="274"/>
      <c r="H73" s="274"/>
      <c r="I73" s="274"/>
      <c r="J73" s="271"/>
      <c r="K73" s="270"/>
      <c r="L73" s="270"/>
      <c r="M73" s="271"/>
    </row>
    <row r="74" spans="1:13">
      <c r="A74" s="277">
        <v>2012</v>
      </c>
      <c r="B74" s="277" t="s">
        <v>19</v>
      </c>
      <c r="C74" s="273" t="s">
        <v>208</v>
      </c>
      <c r="E74" s="274">
        <v>4.75</v>
      </c>
      <c r="F74" s="280">
        <v>0</v>
      </c>
      <c r="G74" s="274">
        <v>9</v>
      </c>
      <c r="H74" s="274">
        <v>13.75</v>
      </c>
      <c r="I74" s="274"/>
      <c r="J74" s="271">
        <v>102</v>
      </c>
      <c r="K74" s="270">
        <v>100</v>
      </c>
      <c r="L74" s="270"/>
      <c r="M74" s="271">
        <v>9078</v>
      </c>
    </row>
    <row r="75" spans="1:13">
      <c r="A75" s="277"/>
      <c r="B75" s="277" t="s">
        <v>20</v>
      </c>
      <c r="C75" s="273" t="s">
        <v>208</v>
      </c>
      <c r="E75" s="274">
        <v>4.75</v>
      </c>
      <c r="F75" s="280">
        <v>0</v>
      </c>
      <c r="G75" s="274">
        <v>65.67</v>
      </c>
      <c r="H75" s="274">
        <v>70.42</v>
      </c>
      <c r="I75" s="274"/>
      <c r="J75" s="271">
        <v>101</v>
      </c>
      <c r="K75" s="270">
        <v>101</v>
      </c>
      <c r="L75" s="270"/>
      <c r="M75" s="271">
        <v>8989</v>
      </c>
    </row>
    <row r="76" spans="1:13">
      <c r="A76" s="277"/>
      <c r="B76" s="277" t="s">
        <v>21</v>
      </c>
      <c r="C76" s="273" t="s">
        <v>208</v>
      </c>
      <c r="E76" s="280">
        <v>0</v>
      </c>
      <c r="F76" s="280">
        <v>0</v>
      </c>
      <c r="G76" s="274">
        <v>36.86</v>
      </c>
      <c r="H76" s="274">
        <v>36.86</v>
      </c>
      <c r="I76" s="274"/>
      <c r="J76" s="271">
        <v>110</v>
      </c>
      <c r="K76" s="270">
        <v>110</v>
      </c>
      <c r="L76" s="270"/>
      <c r="M76" s="271">
        <v>897.9</v>
      </c>
    </row>
    <row r="77" spans="1:13">
      <c r="A77" s="283"/>
      <c r="B77" s="283" t="s">
        <v>22</v>
      </c>
      <c r="C77" s="273" t="s">
        <v>208</v>
      </c>
      <c r="D77" s="278"/>
      <c r="E77" s="280">
        <v>3.11</v>
      </c>
      <c r="F77" s="280">
        <v>0</v>
      </c>
      <c r="G77" s="280">
        <v>26.3</v>
      </c>
      <c r="H77" s="274">
        <v>29.41</v>
      </c>
      <c r="I77" s="280"/>
      <c r="J77" s="279">
        <v>110</v>
      </c>
      <c r="K77" s="252">
        <v>110</v>
      </c>
      <c r="L77" s="252"/>
      <c r="M77" s="279">
        <v>897.9</v>
      </c>
    </row>
    <row r="78" spans="1:13">
      <c r="A78" s="283"/>
      <c r="B78" s="283"/>
      <c r="C78" s="273"/>
      <c r="D78" s="278"/>
      <c r="E78" s="280"/>
      <c r="F78" s="280"/>
      <c r="G78" s="280"/>
      <c r="H78" s="274"/>
      <c r="I78" s="280"/>
      <c r="J78" s="279"/>
      <c r="K78" s="252"/>
      <c r="L78" s="252"/>
      <c r="M78" s="279"/>
    </row>
    <row r="79" spans="1:13">
      <c r="A79" s="283" t="s">
        <v>191</v>
      </c>
      <c r="B79" s="277" t="s">
        <v>19</v>
      </c>
      <c r="C79" s="273" t="s">
        <v>208</v>
      </c>
      <c r="D79" s="278"/>
      <c r="E79" s="280">
        <v>3.34</v>
      </c>
      <c r="F79" s="280">
        <v>1.27</v>
      </c>
      <c r="G79" s="280">
        <v>8.5399999999999991</v>
      </c>
      <c r="H79" s="274">
        <v>13.149999999999999</v>
      </c>
      <c r="I79" s="280"/>
      <c r="J79" s="279" t="s">
        <v>178</v>
      </c>
      <c r="K79" s="252">
        <v>111</v>
      </c>
      <c r="L79" s="252"/>
      <c r="M79" s="281">
        <v>885</v>
      </c>
    </row>
    <row r="80" spans="1:13">
      <c r="A80" s="283"/>
      <c r="B80" s="277" t="s">
        <v>20</v>
      </c>
      <c r="C80" s="273" t="s">
        <v>208</v>
      </c>
      <c r="D80" s="278"/>
      <c r="E80" s="280">
        <v>1.73</v>
      </c>
      <c r="F80" s="280">
        <v>1.62</v>
      </c>
      <c r="G80" s="280">
        <v>68.11</v>
      </c>
      <c r="H80" s="274">
        <v>71.459999999999994</v>
      </c>
      <c r="I80" s="280"/>
      <c r="J80" s="279" t="s">
        <v>178</v>
      </c>
      <c r="K80" s="252">
        <v>113</v>
      </c>
      <c r="L80" s="252"/>
      <c r="M80" s="281">
        <v>902.8</v>
      </c>
    </row>
    <row r="81" spans="1:18">
      <c r="A81" s="283"/>
      <c r="B81" s="277" t="s">
        <v>21</v>
      </c>
      <c r="C81" s="273" t="s">
        <v>208</v>
      </c>
      <c r="D81" s="278"/>
      <c r="E81" s="280">
        <v>0.82</v>
      </c>
      <c r="F81" s="280">
        <v>0</v>
      </c>
      <c r="G81" s="280">
        <v>27.1</v>
      </c>
      <c r="H81" s="274">
        <v>27.92</v>
      </c>
      <c r="I81" s="280"/>
      <c r="J81" s="279" t="s">
        <v>178</v>
      </c>
      <c r="K81" s="252">
        <v>111</v>
      </c>
      <c r="L81" s="252"/>
      <c r="M81" s="281">
        <v>884.8</v>
      </c>
    </row>
    <row r="82" spans="1:18">
      <c r="A82" s="283"/>
      <c r="B82" s="283" t="s">
        <v>22</v>
      </c>
      <c r="C82" s="273" t="s">
        <v>208</v>
      </c>
      <c r="D82" s="278"/>
      <c r="E82" s="280">
        <v>0.82</v>
      </c>
      <c r="F82" s="280">
        <v>0</v>
      </c>
      <c r="G82" s="280">
        <v>129.59</v>
      </c>
      <c r="H82" s="274">
        <v>130.41</v>
      </c>
      <c r="I82" s="280"/>
      <c r="J82" s="279" t="s">
        <v>178</v>
      </c>
      <c r="K82" s="252">
        <v>110</v>
      </c>
      <c r="L82" s="252"/>
      <c r="M82" s="281">
        <v>883.8</v>
      </c>
    </row>
    <row r="83" spans="1:18">
      <c r="A83" s="283"/>
      <c r="B83" s="283"/>
      <c r="C83" s="273"/>
      <c r="D83" s="278"/>
      <c r="E83" s="280"/>
      <c r="F83" s="280"/>
      <c r="G83" s="280"/>
      <c r="H83" s="274"/>
      <c r="I83" s="280"/>
      <c r="J83" s="279"/>
      <c r="K83" s="252"/>
      <c r="L83" s="252"/>
      <c r="M83" s="281"/>
    </row>
    <row r="84" spans="1:18">
      <c r="A84" s="277">
        <v>2014</v>
      </c>
      <c r="B84" s="277" t="s">
        <v>19</v>
      </c>
      <c r="C84" s="273" t="s">
        <v>208</v>
      </c>
      <c r="D84" s="278"/>
      <c r="E84" s="280">
        <v>5.78</v>
      </c>
      <c r="F84" s="280">
        <v>0</v>
      </c>
      <c r="G84" s="280">
        <v>101.13</v>
      </c>
      <c r="H84" s="274">
        <f>SUM(E84:G84)</f>
        <v>106.91</v>
      </c>
      <c r="I84" s="280"/>
      <c r="J84" s="279" t="s">
        <v>178</v>
      </c>
      <c r="K84" s="252">
        <v>110</v>
      </c>
      <c r="L84" s="252"/>
      <c r="M84" s="367">
        <v>1774</v>
      </c>
    </row>
    <row r="85" spans="1:18">
      <c r="A85" s="277"/>
      <c r="B85" s="277" t="s">
        <v>20</v>
      </c>
      <c r="C85" s="273" t="s">
        <v>208</v>
      </c>
      <c r="D85" s="278"/>
      <c r="E85" s="280">
        <v>1.34</v>
      </c>
      <c r="F85" s="280">
        <v>0</v>
      </c>
      <c r="G85" s="280">
        <v>111.52</v>
      </c>
      <c r="H85" s="274">
        <f>SUM(E85:G85)</f>
        <v>112.86</v>
      </c>
      <c r="I85" s="280"/>
      <c r="J85" s="279" t="s">
        <v>178</v>
      </c>
      <c r="K85" s="252">
        <v>108</v>
      </c>
      <c r="L85" s="252"/>
      <c r="M85" s="367">
        <v>1734</v>
      </c>
    </row>
    <row r="86" spans="1:18" ht="15" thickBot="1">
      <c r="A86" s="262"/>
      <c r="B86" s="262"/>
      <c r="C86" s="262"/>
      <c r="D86" s="262"/>
      <c r="E86" s="284"/>
      <c r="F86" s="284"/>
      <c r="G86" s="284"/>
      <c r="H86" s="284"/>
      <c r="I86" s="284"/>
      <c r="J86" s="296"/>
      <c r="K86" s="267"/>
      <c r="L86" s="267"/>
      <c r="M86" s="296"/>
    </row>
    <row r="87" spans="1:18">
      <c r="E87" s="274"/>
      <c r="F87" s="274"/>
      <c r="G87" s="274"/>
      <c r="H87" s="274"/>
      <c r="I87" s="274"/>
      <c r="J87" s="271"/>
      <c r="M87" s="322" t="s">
        <v>220</v>
      </c>
    </row>
    <row r="88" spans="1:18">
      <c r="A88" s="285" t="s">
        <v>244</v>
      </c>
      <c r="E88" s="274"/>
      <c r="F88" s="274"/>
      <c r="G88" s="274"/>
      <c r="H88" s="274"/>
      <c r="I88" s="274"/>
      <c r="J88" s="271"/>
      <c r="M88" s="300"/>
      <c r="N88" s="272"/>
      <c r="O88" s="272"/>
      <c r="R88" s="272"/>
    </row>
    <row r="89" spans="1:18">
      <c r="A89" s="285" t="s">
        <v>243</v>
      </c>
      <c r="E89" s="274"/>
      <c r="F89" s="274"/>
      <c r="G89" s="274"/>
      <c r="H89" s="274"/>
      <c r="I89" s="274"/>
      <c r="J89" s="271"/>
      <c r="M89" s="300"/>
      <c r="N89" s="272"/>
      <c r="O89" s="272"/>
      <c r="R89" s="272"/>
    </row>
    <row r="90" spans="1:18">
      <c r="A90" s="285" t="s">
        <v>223</v>
      </c>
      <c r="E90" s="274"/>
      <c r="F90" s="274"/>
      <c r="G90" s="274"/>
      <c r="H90" s="274"/>
      <c r="I90" s="274"/>
      <c r="J90" s="118"/>
      <c r="M90" s="271"/>
      <c r="N90" s="271"/>
      <c r="O90" s="272"/>
      <c r="R90" s="272"/>
    </row>
    <row r="91" spans="1:18">
      <c r="A91" s="346" t="s">
        <v>209</v>
      </c>
      <c r="E91" s="274"/>
      <c r="F91" s="274"/>
      <c r="G91" s="274"/>
      <c r="H91" s="274"/>
      <c r="I91" s="274"/>
      <c r="J91" s="118"/>
    </row>
    <row r="92" spans="1:18">
      <c r="A92" s="346" t="s">
        <v>210</v>
      </c>
      <c r="E92" s="274"/>
      <c r="F92" s="274"/>
      <c r="G92" s="274"/>
      <c r="H92" s="274"/>
      <c r="I92" s="274"/>
      <c r="J92" s="118"/>
      <c r="L92" s="118"/>
      <c r="M92" s="118"/>
    </row>
    <row r="93" spans="1:18">
      <c r="A93" s="346" t="s">
        <v>154</v>
      </c>
      <c r="E93" s="265"/>
      <c r="L93" s="272"/>
      <c r="M93" s="272"/>
    </row>
    <row r="94" spans="1:18">
      <c r="G94" s="297" t="s">
        <v>31</v>
      </c>
      <c r="L94" s="272"/>
      <c r="M94" s="272"/>
    </row>
    <row r="95" spans="1:18">
      <c r="M95" s="356" t="s">
        <v>150</v>
      </c>
      <c r="N95" s="356"/>
    </row>
    <row r="96" spans="1:18">
      <c r="M96" s="356" t="s">
        <v>151</v>
      </c>
      <c r="N96" s="356"/>
    </row>
    <row r="97" spans="12:13">
      <c r="L97" s="118"/>
      <c r="M97" s="118"/>
    </row>
    <row r="98" spans="12:13">
      <c r="L98" s="118"/>
      <c r="M98" s="118"/>
    </row>
    <row r="99" spans="12:13">
      <c r="L99" s="118"/>
      <c r="M99" s="118"/>
    </row>
  </sheetData>
  <customSheetViews>
    <customSheetView guid="{F09F7AC7-AFB1-4528-882D-64F3BA45AA1D}" topLeftCell="A10">
      <selection activeCell="K81" sqref="K81"/>
      <pageMargins left="0.55118110236220474" right="0.39370078740157483" top="0.74803149606299213" bottom="0.74803149606299213" header="0.31496062992125984" footer="0.31496062992125984"/>
      <pageSetup paperSize="9" orientation="portrait" r:id="rId1"/>
    </customSheetView>
    <customSheetView guid="{F6DEE78C-D331-4A00-8176-F1368F0DC044}" topLeftCell="A10">
      <selection activeCell="K81" sqref="K81"/>
      <pageMargins left="0.55118110236220474" right="0.39370078740157483" top="0.74803149606299213" bottom="0.74803149606299213" header="0.31496062992125984" footer="0.31496062992125984"/>
      <pageSetup paperSize="9" orientation="portrait" r:id="rId2"/>
    </customSheetView>
  </customSheetViews>
  <mergeCells count="2">
    <mergeCell ref="E3:H3"/>
    <mergeCell ref="J3:M3"/>
  </mergeCells>
  <hyperlinks>
    <hyperlink ref="M95" location="'3.7'!A1" display="Go to Next"/>
    <hyperlink ref="M96" location="Contents!A1" display="Back to Contents"/>
  </hyperlinks>
  <pageMargins left="0.55118110236220474" right="0.39370078740157483" top="0.74803149606299213" bottom="0.74803149606299213" header="0.31496062992125984" footer="0.31496062992125984"/>
  <pageSetup paperSize="9" scale="53"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pageSetUpPr fitToPage="1"/>
  </sheetPr>
  <dimension ref="A1:Q147"/>
  <sheetViews>
    <sheetView defaultGridColor="0" colorId="22" zoomScaleNormal="100" workbookViewId="0"/>
  </sheetViews>
  <sheetFormatPr defaultColWidth="9.83203125" defaultRowHeight="14.25"/>
  <cols>
    <col min="1" max="1" width="11.33203125" style="11" customWidth="1"/>
    <col min="2" max="2" width="6.83203125" style="11" customWidth="1"/>
    <col min="3" max="3" width="9.83203125" style="11"/>
    <col min="4" max="4" width="1.83203125" style="114" customWidth="1"/>
    <col min="5" max="5" width="12.6640625" style="11" customWidth="1"/>
    <col min="6" max="6" width="1.83203125" style="114" customWidth="1"/>
    <col min="7" max="7" width="13.1640625" style="11" customWidth="1"/>
    <col min="8" max="8" width="1.83203125" style="114" customWidth="1"/>
    <col min="9" max="9" width="16.1640625" style="11" customWidth="1"/>
    <col min="10" max="10" width="1.83203125" style="114" customWidth="1"/>
    <col min="11" max="11" width="19.6640625" style="3" customWidth="1"/>
    <col min="12" max="12" width="5.83203125" style="114" customWidth="1"/>
    <col min="13" max="16384" width="9.83203125" style="11"/>
  </cols>
  <sheetData>
    <row r="1" spans="1:17" ht="37.5">
      <c r="A1" s="181" t="s">
        <v>24</v>
      </c>
      <c r="B1" s="125" t="s">
        <v>1</v>
      </c>
      <c r="C1" s="183"/>
      <c r="E1" s="183"/>
    </row>
    <row r="2" spans="1:17" ht="23.25">
      <c r="A2" s="178"/>
      <c r="B2" s="126" t="s">
        <v>2</v>
      </c>
      <c r="C2" s="183"/>
    </row>
    <row r="3" spans="1:17" ht="15.75" thickBot="1">
      <c r="A3" s="88" t="s">
        <v>245</v>
      </c>
      <c r="B3" s="182"/>
      <c r="C3" s="177"/>
      <c r="D3" s="193"/>
      <c r="E3" s="177"/>
      <c r="G3" s="182"/>
      <c r="I3" s="182"/>
      <c r="K3" s="184" t="s">
        <v>3</v>
      </c>
    </row>
    <row r="4" spans="1:17" s="90" customFormat="1" ht="26.25" customHeight="1" thickBot="1">
      <c r="A4" s="92"/>
      <c r="B4" s="92"/>
      <c r="C4" s="379" t="s">
        <v>93</v>
      </c>
      <c r="D4" s="379"/>
      <c r="E4" s="379"/>
      <c r="F4" s="197"/>
      <c r="G4" s="176"/>
      <c r="H4" s="198"/>
      <c r="I4" s="190" t="s">
        <v>94</v>
      </c>
      <c r="J4" s="201"/>
      <c r="K4" s="176"/>
      <c r="L4" s="203"/>
      <c r="O4" s="94"/>
      <c r="P4" s="94"/>
      <c r="Q4" s="94"/>
    </row>
    <row r="5" spans="1:17" s="90" customFormat="1" ht="43.5" thickBot="1">
      <c r="C5" s="191" t="s">
        <v>4</v>
      </c>
      <c r="D5" s="194"/>
      <c r="E5" s="191" t="s">
        <v>123</v>
      </c>
      <c r="F5" s="194"/>
      <c r="G5" s="191" t="s">
        <v>124</v>
      </c>
      <c r="H5" s="199"/>
      <c r="I5" s="191" t="s">
        <v>125</v>
      </c>
      <c r="J5" s="199"/>
      <c r="K5" s="191" t="s">
        <v>126</v>
      </c>
      <c r="L5" s="203"/>
    </row>
    <row r="6" spans="1:17" s="3" customFormat="1">
      <c r="A6" s="3" t="s">
        <v>7</v>
      </c>
      <c r="C6" s="3">
        <v>143</v>
      </c>
      <c r="D6" s="114"/>
      <c r="E6" s="3">
        <v>40</v>
      </c>
      <c r="F6" s="114"/>
      <c r="G6" s="83" t="s">
        <v>6</v>
      </c>
      <c r="H6" s="200"/>
      <c r="I6" s="83" t="s">
        <v>6</v>
      </c>
      <c r="J6" s="200"/>
      <c r="K6" s="83" t="s">
        <v>6</v>
      </c>
      <c r="L6" s="114"/>
    </row>
    <row r="7" spans="1:17" s="3" customFormat="1">
      <c r="A7" s="3" t="s">
        <v>8</v>
      </c>
      <c r="C7" s="3">
        <v>151</v>
      </c>
      <c r="D7" s="114"/>
      <c r="E7" s="3">
        <v>40</v>
      </c>
      <c r="F7" s="114"/>
      <c r="G7" s="83" t="s">
        <v>6</v>
      </c>
      <c r="H7" s="200"/>
      <c r="I7" s="83" t="s">
        <v>6</v>
      </c>
      <c r="J7" s="200"/>
      <c r="K7" s="83" t="s">
        <v>6</v>
      </c>
      <c r="L7" s="114"/>
    </row>
    <row r="8" spans="1:17" s="3" customFormat="1">
      <c r="A8" s="3" t="s">
        <v>9</v>
      </c>
      <c r="C8" s="3">
        <v>180</v>
      </c>
      <c r="D8" s="114"/>
      <c r="E8" s="3">
        <v>60</v>
      </c>
      <c r="F8" s="114"/>
      <c r="G8" s="3">
        <v>33</v>
      </c>
      <c r="H8" s="114"/>
      <c r="I8" s="3">
        <v>38</v>
      </c>
      <c r="J8" s="114"/>
      <c r="K8" s="3">
        <v>92</v>
      </c>
      <c r="L8" s="114"/>
    </row>
    <row r="9" spans="1:17" s="3" customFormat="1">
      <c r="A9" s="3" t="s">
        <v>10</v>
      </c>
      <c r="C9" s="3">
        <v>172</v>
      </c>
      <c r="D9" s="114"/>
      <c r="E9" s="3">
        <v>46</v>
      </c>
      <c r="F9" s="114"/>
      <c r="G9" s="3">
        <v>32</v>
      </c>
      <c r="H9" s="114"/>
      <c r="I9" s="121">
        <v>36</v>
      </c>
      <c r="J9" s="136"/>
      <c r="K9" s="3">
        <v>88</v>
      </c>
      <c r="L9" s="114"/>
    </row>
    <row r="10" spans="1:17" s="3" customFormat="1">
      <c r="A10" s="3" t="s">
        <v>11</v>
      </c>
      <c r="C10" s="3">
        <v>146</v>
      </c>
      <c r="D10" s="114"/>
      <c r="E10" s="3">
        <v>28</v>
      </c>
      <c r="F10" s="114"/>
      <c r="G10" s="3">
        <v>23</v>
      </c>
      <c r="H10" s="114"/>
      <c r="I10" s="121">
        <v>26</v>
      </c>
      <c r="J10" s="136"/>
      <c r="K10" s="3">
        <v>85</v>
      </c>
      <c r="L10" s="114"/>
    </row>
    <row r="11" spans="1:17" s="3" customFormat="1">
      <c r="A11" s="3" t="s">
        <v>12</v>
      </c>
      <c r="C11" s="3">
        <v>167</v>
      </c>
      <c r="D11" s="114"/>
      <c r="E11" s="3">
        <v>61</v>
      </c>
      <c r="F11" s="114"/>
      <c r="G11" s="3">
        <v>50</v>
      </c>
      <c r="H11" s="114"/>
      <c r="I11" s="3">
        <v>34</v>
      </c>
      <c r="J11" s="114"/>
      <c r="K11" s="3">
        <v>101</v>
      </c>
      <c r="L11" s="114"/>
    </row>
    <row r="12" spans="1:17" s="3" customFormat="1">
      <c r="A12" s="3" t="s">
        <v>13</v>
      </c>
      <c r="C12" s="3">
        <v>135</v>
      </c>
      <c r="D12" s="114"/>
      <c r="E12" s="3">
        <v>30</v>
      </c>
      <c r="F12" s="114"/>
      <c r="G12" s="3">
        <v>36</v>
      </c>
      <c r="H12" s="114"/>
      <c r="I12" s="3">
        <v>28</v>
      </c>
      <c r="J12" s="114"/>
      <c r="K12" s="3">
        <v>109</v>
      </c>
      <c r="L12" s="114"/>
    </row>
    <row r="13" spans="1:17" s="3" customFormat="1">
      <c r="A13" s="3" t="s">
        <v>14</v>
      </c>
      <c r="C13" s="3">
        <v>134</v>
      </c>
      <c r="D13" s="114"/>
      <c r="E13" s="3">
        <v>47</v>
      </c>
      <c r="F13" s="114"/>
      <c r="G13" s="3">
        <v>28</v>
      </c>
      <c r="H13" s="114"/>
      <c r="I13" s="3">
        <v>28</v>
      </c>
      <c r="J13" s="114"/>
      <c r="K13" s="3">
        <v>109</v>
      </c>
      <c r="L13" s="114"/>
    </row>
    <row r="14" spans="1:17" s="3" customFormat="1">
      <c r="A14" s="3" t="s">
        <v>15</v>
      </c>
      <c r="C14" s="3">
        <v>125</v>
      </c>
      <c r="D14" s="114"/>
      <c r="E14" s="3">
        <v>38</v>
      </c>
      <c r="F14" s="114"/>
      <c r="G14" s="3">
        <v>37</v>
      </c>
      <c r="H14" s="114"/>
      <c r="I14" s="3">
        <v>22</v>
      </c>
      <c r="J14" s="114"/>
      <c r="K14" s="3">
        <v>124</v>
      </c>
      <c r="L14" s="114"/>
    </row>
    <row r="15" spans="1:17" s="3" customFormat="1">
      <c r="A15" s="3" t="s">
        <v>16</v>
      </c>
      <c r="C15" s="3">
        <v>164</v>
      </c>
      <c r="D15" s="114"/>
      <c r="E15" s="3">
        <v>45</v>
      </c>
      <c r="F15" s="114"/>
      <c r="G15" s="3">
        <v>24</v>
      </c>
      <c r="H15" s="114"/>
      <c r="I15" s="3">
        <v>24</v>
      </c>
      <c r="J15" s="114"/>
      <c r="K15" s="3">
        <v>124</v>
      </c>
      <c r="L15" s="114"/>
    </row>
    <row r="16" spans="1:17" s="3" customFormat="1">
      <c r="A16" s="3" t="s">
        <v>17</v>
      </c>
      <c r="C16" s="3">
        <v>221</v>
      </c>
      <c r="D16" s="114"/>
      <c r="E16" s="3">
        <v>79</v>
      </c>
      <c r="F16" s="114"/>
      <c r="G16" s="3">
        <v>50</v>
      </c>
      <c r="H16" s="114"/>
      <c r="I16" s="3">
        <v>17</v>
      </c>
      <c r="J16" s="114"/>
      <c r="K16" s="3">
        <v>157</v>
      </c>
      <c r="L16" s="114"/>
      <c r="N16" s="121"/>
      <c r="O16" s="121"/>
      <c r="P16" s="121"/>
      <c r="Q16" s="121"/>
    </row>
    <row r="17" spans="1:17" s="3" customFormat="1">
      <c r="A17" s="3" t="s">
        <v>18</v>
      </c>
      <c r="C17" s="121">
        <v>202</v>
      </c>
      <c r="D17" s="136"/>
      <c r="E17" s="121">
        <v>56</v>
      </c>
      <c r="F17" s="114"/>
      <c r="G17" s="3">
        <v>49</v>
      </c>
      <c r="H17" s="114"/>
      <c r="I17" s="3">
        <v>27</v>
      </c>
      <c r="J17" s="114"/>
      <c r="K17" s="3">
        <v>179</v>
      </c>
      <c r="L17" s="114"/>
      <c r="N17" s="121"/>
      <c r="O17" s="121"/>
      <c r="P17" s="121"/>
      <c r="Q17" s="121"/>
    </row>
    <row r="18" spans="1:17" s="118" customFormat="1">
      <c r="A18" s="154">
        <v>1997</v>
      </c>
      <c r="C18" s="152">
        <v>157</v>
      </c>
      <c r="D18" s="195"/>
      <c r="E18" s="152">
        <v>45</v>
      </c>
      <c r="F18" s="195"/>
      <c r="G18" s="152">
        <v>37</v>
      </c>
      <c r="H18" s="195"/>
      <c r="I18" s="152">
        <v>24</v>
      </c>
      <c r="J18" s="195"/>
      <c r="K18" s="118">
        <v>192</v>
      </c>
      <c r="L18" s="156"/>
      <c r="N18" s="152"/>
      <c r="O18" s="152"/>
      <c r="P18" s="152"/>
      <c r="Q18" s="152"/>
    </row>
    <row r="19" spans="1:17" s="3" customFormat="1">
      <c r="A19" s="99">
        <v>1998</v>
      </c>
      <c r="C19" s="121">
        <v>174</v>
      </c>
      <c r="D19" s="136"/>
      <c r="E19" s="121">
        <v>40</v>
      </c>
      <c r="F19" s="114"/>
      <c r="G19" s="3">
        <v>26</v>
      </c>
      <c r="H19" s="114"/>
      <c r="I19" s="3">
        <v>37</v>
      </c>
      <c r="J19" s="114"/>
      <c r="K19" s="3">
        <v>181</v>
      </c>
      <c r="L19" s="114"/>
      <c r="N19" s="121"/>
      <c r="O19" s="121"/>
      <c r="P19" s="121"/>
      <c r="Q19" s="121"/>
    </row>
    <row r="20" spans="1:17" s="3" customFormat="1">
      <c r="A20" s="99">
        <v>1999</v>
      </c>
      <c r="C20" s="3">
        <v>181</v>
      </c>
      <c r="D20" s="114"/>
      <c r="E20" s="3">
        <v>33</v>
      </c>
      <c r="F20" s="114"/>
      <c r="G20" s="3">
        <v>24</v>
      </c>
      <c r="H20" s="114"/>
      <c r="I20" s="3">
        <v>31</v>
      </c>
      <c r="J20" s="114"/>
      <c r="K20" s="3">
        <v>174</v>
      </c>
      <c r="L20" s="114"/>
      <c r="N20" s="121"/>
      <c r="O20" s="121"/>
      <c r="P20" s="121"/>
      <c r="Q20" s="121"/>
    </row>
    <row r="21" spans="1:17" s="3" customFormat="1">
      <c r="A21" s="99">
        <v>2000</v>
      </c>
      <c r="C21" s="3">
        <v>226</v>
      </c>
      <c r="D21" s="114"/>
      <c r="E21" s="3">
        <v>38</v>
      </c>
      <c r="F21" s="114"/>
      <c r="G21" s="3">
        <v>24</v>
      </c>
      <c r="H21" s="114"/>
      <c r="I21" s="3">
        <v>35</v>
      </c>
      <c r="J21" s="114"/>
      <c r="K21" s="3">
        <v>163</v>
      </c>
      <c r="L21" s="114"/>
      <c r="N21" s="121"/>
      <c r="O21" s="121"/>
      <c r="P21" s="121"/>
      <c r="Q21" s="121"/>
    </row>
    <row r="22" spans="1:17" s="3" customFormat="1">
      <c r="A22" s="99">
        <v>2001</v>
      </c>
      <c r="C22" s="3">
        <v>189</v>
      </c>
      <c r="D22" s="114"/>
      <c r="E22" s="98">
        <v>19</v>
      </c>
      <c r="F22" s="114"/>
      <c r="G22" s="98">
        <v>24</v>
      </c>
      <c r="H22" s="179"/>
      <c r="I22" s="98">
        <v>23</v>
      </c>
      <c r="J22" s="179"/>
      <c r="K22" s="3">
        <v>164</v>
      </c>
      <c r="L22" s="114"/>
      <c r="N22" s="121"/>
      <c r="O22" s="121"/>
      <c r="P22" s="121"/>
      <c r="Q22" s="121"/>
    </row>
    <row r="23" spans="1:17" s="3" customFormat="1">
      <c r="A23" s="99">
        <v>2002</v>
      </c>
      <c r="C23" s="3">
        <v>218</v>
      </c>
      <c r="D23" s="114"/>
      <c r="E23" s="98">
        <v>33</v>
      </c>
      <c r="F23" s="114"/>
      <c r="G23" s="98">
        <v>32</v>
      </c>
      <c r="H23" s="179"/>
      <c r="I23" s="98">
        <v>25</v>
      </c>
      <c r="J23" s="179"/>
      <c r="K23" s="3">
        <v>171</v>
      </c>
      <c r="L23" s="114"/>
      <c r="N23" s="121"/>
      <c r="O23" s="121"/>
      <c r="P23" s="121"/>
      <c r="Q23" s="121"/>
    </row>
    <row r="24" spans="1:17" s="3" customFormat="1">
      <c r="A24" s="99">
        <v>2003</v>
      </c>
      <c r="C24" s="3">
        <v>200</v>
      </c>
      <c r="D24" s="114"/>
      <c r="E24" s="3">
        <v>37</v>
      </c>
      <c r="F24" s="114"/>
      <c r="G24" s="3">
        <v>18</v>
      </c>
      <c r="H24" s="114"/>
      <c r="I24" s="3">
        <v>22</v>
      </c>
      <c r="J24" s="114"/>
      <c r="K24" s="3">
        <v>167</v>
      </c>
      <c r="L24" s="114"/>
      <c r="N24" s="121"/>
      <c r="O24" s="121"/>
      <c r="P24" s="121"/>
      <c r="Q24" s="121"/>
    </row>
    <row r="25" spans="1:17" s="3" customFormat="1">
      <c r="A25" s="99">
        <v>2004</v>
      </c>
      <c r="C25" s="3">
        <v>128</v>
      </c>
      <c r="D25" s="114"/>
      <c r="E25" s="3">
        <v>30</v>
      </c>
      <c r="F25" s="114"/>
      <c r="G25" s="3">
        <v>20</v>
      </c>
      <c r="H25" s="114"/>
      <c r="I25" s="3">
        <v>22</v>
      </c>
      <c r="J25" s="114"/>
      <c r="K25" s="3">
        <v>165</v>
      </c>
      <c r="L25" s="114"/>
      <c r="N25" s="121"/>
      <c r="O25" s="121"/>
      <c r="P25" s="121"/>
      <c r="Q25" s="121"/>
    </row>
    <row r="26" spans="1:17" s="3" customFormat="1">
      <c r="A26" s="99">
        <v>2005</v>
      </c>
      <c r="C26" s="3">
        <v>138</v>
      </c>
      <c r="D26" s="114"/>
      <c r="E26" s="3">
        <v>46</v>
      </c>
      <c r="F26" s="114"/>
      <c r="G26" s="3">
        <v>23</v>
      </c>
      <c r="H26" s="114"/>
      <c r="I26" s="3">
        <v>25</v>
      </c>
      <c r="J26" s="114"/>
      <c r="K26" s="3">
        <v>163</v>
      </c>
      <c r="L26" s="114"/>
    </row>
    <row r="27" spans="1:17" s="3" customFormat="1">
      <c r="A27" s="99">
        <v>2006</v>
      </c>
      <c r="C27" s="3">
        <v>120</v>
      </c>
      <c r="D27" s="114"/>
      <c r="E27" s="3">
        <v>30</v>
      </c>
      <c r="F27" s="114"/>
      <c r="G27" s="3">
        <v>12</v>
      </c>
      <c r="H27" s="114"/>
      <c r="I27" s="3">
        <v>23</v>
      </c>
      <c r="J27" s="114"/>
      <c r="K27" s="3">
        <v>152</v>
      </c>
      <c r="L27" s="114"/>
    </row>
    <row r="28" spans="1:17" s="3" customFormat="1">
      <c r="A28" s="99">
        <v>2007</v>
      </c>
      <c r="C28" s="3">
        <v>122</v>
      </c>
      <c r="D28" s="114"/>
      <c r="E28" s="3">
        <v>32</v>
      </c>
      <c r="F28" s="114"/>
      <c r="G28" s="3">
        <v>12</v>
      </c>
      <c r="H28" s="114"/>
      <c r="I28" s="3">
        <v>16</v>
      </c>
      <c r="J28" s="114"/>
      <c r="K28" s="3">
        <v>148</v>
      </c>
      <c r="L28" s="114"/>
    </row>
    <row r="29" spans="1:17" s="3" customFormat="1">
      <c r="A29" s="99">
        <v>2008</v>
      </c>
      <c r="C29" s="3">
        <v>114</v>
      </c>
      <c r="D29" s="114" t="s">
        <v>91</v>
      </c>
      <c r="E29" s="3">
        <v>41</v>
      </c>
      <c r="F29" s="114"/>
      <c r="G29" s="3">
        <v>12</v>
      </c>
      <c r="H29" s="114" t="s">
        <v>91</v>
      </c>
      <c r="I29" s="3">
        <v>22</v>
      </c>
      <c r="J29" s="114"/>
      <c r="K29" s="3">
        <v>135</v>
      </c>
      <c r="L29" s="192" t="s">
        <v>91</v>
      </c>
    </row>
    <row r="30" spans="1:17" s="3" customFormat="1">
      <c r="A30" s="99">
        <v>2009</v>
      </c>
      <c r="C30" s="3">
        <v>98</v>
      </c>
      <c r="D30" s="114"/>
      <c r="E30" s="3">
        <v>22</v>
      </c>
      <c r="F30" s="114"/>
      <c r="G30" s="3">
        <v>14</v>
      </c>
      <c r="H30" s="114" t="s">
        <v>91</v>
      </c>
      <c r="I30" s="3">
        <v>20</v>
      </c>
      <c r="J30" s="114"/>
      <c r="K30" s="3">
        <v>129</v>
      </c>
      <c r="L30" s="192" t="s">
        <v>91</v>
      </c>
    </row>
    <row r="31" spans="1:17" s="3" customFormat="1">
      <c r="A31" s="99">
        <v>2010</v>
      </c>
      <c r="C31" s="3">
        <v>98</v>
      </c>
      <c r="D31" s="114"/>
      <c r="E31" s="3">
        <v>25</v>
      </c>
      <c r="F31" s="114"/>
      <c r="G31" s="3">
        <v>15</v>
      </c>
      <c r="H31" s="114"/>
      <c r="I31" s="3">
        <v>14</v>
      </c>
      <c r="J31" s="114"/>
      <c r="K31" s="3">
        <v>129</v>
      </c>
      <c r="L31" s="192"/>
    </row>
    <row r="32" spans="1:17" s="3" customFormat="1">
      <c r="A32" s="99">
        <v>2011</v>
      </c>
      <c r="C32" s="3">
        <v>101</v>
      </c>
      <c r="D32" s="114"/>
      <c r="E32" s="3">
        <v>15</v>
      </c>
      <c r="F32" s="114"/>
      <c r="G32" s="3">
        <v>19</v>
      </c>
      <c r="H32" s="114" t="s">
        <v>91</v>
      </c>
      <c r="I32" s="3">
        <v>17</v>
      </c>
      <c r="J32" s="114" t="s">
        <v>91</v>
      </c>
      <c r="K32" s="3">
        <v>130</v>
      </c>
      <c r="L32" s="114"/>
    </row>
    <row r="33" spans="1:12" s="3" customFormat="1">
      <c r="A33" s="99">
        <v>2012</v>
      </c>
      <c r="C33" s="3">
        <v>129</v>
      </c>
      <c r="D33" s="114"/>
      <c r="E33" s="3">
        <v>37</v>
      </c>
      <c r="F33" s="114"/>
      <c r="G33" s="3">
        <v>33</v>
      </c>
      <c r="H33" s="114"/>
      <c r="I33" s="3">
        <v>31</v>
      </c>
      <c r="J33" s="114"/>
      <c r="K33" s="3">
        <v>132</v>
      </c>
      <c r="L33" s="114"/>
    </row>
    <row r="34" spans="1:12" s="3" customFormat="1">
      <c r="A34" s="99">
        <v>2013</v>
      </c>
      <c r="C34" s="3">
        <v>99</v>
      </c>
      <c r="D34" s="114"/>
      <c r="E34" s="3">
        <v>24</v>
      </c>
      <c r="F34" s="114"/>
      <c r="G34" s="3">
        <v>25</v>
      </c>
      <c r="H34" s="114"/>
      <c r="I34" s="3">
        <v>23</v>
      </c>
      <c r="J34" s="114"/>
      <c r="K34" s="3">
        <v>134</v>
      </c>
      <c r="L34" s="114"/>
    </row>
    <row r="35" spans="1:12" s="3" customFormat="1">
      <c r="A35" s="99"/>
      <c r="D35" s="114"/>
      <c r="F35" s="114"/>
      <c r="H35" s="114"/>
      <c r="J35" s="114"/>
      <c r="L35" s="114"/>
    </row>
    <row r="36" spans="1:12" s="3" customFormat="1">
      <c r="A36" s="3" t="s">
        <v>16</v>
      </c>
      <c r="B36" s="3" t="s">
        <v>19</v>
      </c>
      <c r="C36" s="3">
        <v>39</v>
      </c>
      <c r="D36" s="114"/>
      <c r="E36" s="3">
        <v>14</v>
      </c>
      <c r="F36" s="114"/>
      <c r="G36" s="3">
        <v>4</v>
      </c>
      <c r="H36" s="114"/>
      <c r="I36" s="3">
        <v>7</v>
      </c>
      <c r="J36" s="114"/>
      <c r="K36" s="3">
        <v>121</v>
      </c>
      <c r="L36" s="114"/>
    </row>
    <row r="37" spans="1:12" s="3" customFormat="1">
      <c r="B37" s="3" t="s">
        <v>20</v>
      </c>
      <c r="C37" s="3">
        <v>33</v>
      </c>
      <c r="D37" s="114"/>
      <c r="E37" s="3">
        <v>8</v>
      </c>
      <c r="F37" s="114"/>
      <c r="G37" s="3">
        <v>4</v>
      </c>
      <c r="H37" s="114"/>
      <c r="I37" s="3">
        <v>6</v>
      </c>
      <c r="J37" s="114"/>
      <c r="K37" s="3">
        <v>119</v>
      </c>
      <c r="L37" s="114"/>
    </row>
    <row r="38" spans="1:12" s="3" customFormat="1">
      <c r="B38" s="3" t="s">
        <v>21</v>
      </c>
      <c r="C38" s="3">
        <v>50</v>
      </c>
      <c r="D38" s="114"/>
      <c r="E38" s="3">
        <v>11</v>
      </c>
      <c r="F38" s="114"/>
      <c r="G38" s="3">
        <v>9</v>
      </c>
      <c r="H38" s="114"/>
      <c r="I38" s="3">
        <v>3</v>
      </c>
      <c r="J38" s="114"/>
      <c r="K38" s="3">
        <v>125</v>
      </c>
      <c r="L38" s="114"/>
    </row>
    <row r="39" spans="1:12" s="3" customFormat="1">
      <c r="B39" s="3" t="s">
        <v>22</v>
      </c>
      <c r="C39" s="3">
        <v>42</v>
      </c>
      <c r="D39" s="114"/>
      <c r="E39" s="3">
        <v>12</v>
      </c>
      <c r="F39" s="114"/>
      <c r="G39" s="3">
        <v>7</v>
      </c>
      <c r="H39" s="114"/>
      <c r="I39" s="3">
        <v>8</v>
      </c>
      <c r="J39" s="114"/>
      <c r="K39" s="3">
        <v>124</v>
      </c>
      <c r="L39" s="114"/>
    </row>
    <row r="40" spans="1:12" s="3" customFormat="1">
      <c r="D40" s="114"/>
      <c r="F40" s="114"/>
      <c r="H40" s="114"/>
      <c r="I40" s="185"/>
      <c r="J40" s="202"/>
      <c r="L40" s="114"/>
    </row>
    <row r="41" spans="1:12" s="3" customFormat="1">
      <c r="A41" s="3" t="s">
        <v>17</v>
      </c>
      <c r="B41" s="3" t="s">
        <v>19</v>
      </c>
      <c r="C41" s="3">
        <v>44</v>
      </c>
      <c r="D41" s="114"/>
      <c r="E41" s="3">
        <v>19</v>
      </c>
      <c r="F41" s="114"/>
      <c r="G41" s="3">
        <v>10</v>
      </c>
      <c r="H41" s="114"/>
      <c r="I41" s="3">
        <v>2</v>
      </c>
      <c r="J41" s="114"/>
      <c r="K41" s="3">
        <v>132</v>
      </c>
      <c r="L41" s="114"/>
    </row>
    <row r="42" spans="1:12" s="3" customFormat="1">
      <c r="B42" s="3" t="s">
        <v>20</v>
      </c>
      <c r="C42" s="3">
        <v>63</v>
      </c>
      <c r="D42" s="114"/>
      <c r="E42" s="3">
        <v>25</v>
      </c>
      <c r="F42" s="114"/>
      <c r="G42" s="3">
        <v>13</v>
      </c>
      <c r="H42" s="114"/>
      <c r="I42" s="3">
        <v>5</v>
      </c>
      <c r="J42" s="114"/>
      <c r="K42" s="3">
        <v>140</v>
      </c>
      <c r="L42" s="114"/>
    </row>
    <row r="43" spans="1:12" s="3" customFormat="1">
      <c r="B43" s="3" t="s">
        <v>21</v>
      </c>
      <c r="C43" s="3">
        <v>46</v>
      </c>
      <c r="D43" s="114"/>
      <c r="E43" s="3">
        <v>20</v>
      </c>
      <c r="F43" s="114"/>
      <c r="G43" s="3">
        <v>19</v>
      </c>
      <c r="H43" s="114"/>
      <c r="I43" s="3">
        <v>3</v>
      </c>
      <c r="J43" s="114"/>
      <c r="K43" s="3">
        <v>156</v>
      </c>
      <c r="L43" s="114"/>
    </row>
    <row r="44" spans="1:12" s="3" customFormat="1">
      <c r="B44" s="3" t="s">
        <v>22</v>
      </c>
      <c r="C44" s="3">
        <v>68</v>
      </c>
      <c r="D44" s="114"/>
      <c r="E44" s="3">
        <v>15</v>
      </c>
      <c r="F44" s="114"/>
      <c r="G44" s="3">
        <v>8</v>
      </c>
      <c r="H44" s="114"/>
      <c r="I44" s="3">
        <v>7</v>
      </c>
      <c r="J44" s="114"/>
      <c r="K44" s="3">
        <v>157</v>
      </c>
      <c r="L44" s="114"/>
    </row>
    <row r="45" spans="1:12" s="3" customFormat="1">
      <c r="C45" s="186"/>
      <c r="D45" s="196"/>
      <c r="E45" s="186"/>
      <c r="F45" s="196"/>
      <c r="G45" s="186"/>
      <c r="H45" s="196"/>
      <c r="I45" s="186"/>
      <c r="J45" s="196"/>
      <c r="L45" s="114"/>
    </row>
    <row r="46" spans="1:12" s="3" customFormat="1">
      <c r="A46" s="3" t="s">
        <v>18</v>
      </c>
      <c r="B46" s="3" t="s">
        <v>19</v>
      </c>
      <c r="C46" s="3">
        <v>43</v>
      </c>
      <c r="D46" s="114"/>
      <c r="E46" s="3">
        <v>9</v>
      </c>
      <c r="F46" s="114"/>
      <c r="G46" s="3">
        <v>14</v>
      </c>
      <c r="H46" s="114"/>
      <c r="I46" s="3">
        <v>6</v>
      </c>
      <c r="J46" s="114"/>
      <c r="K46" s="3">
        <v>165</v>
      </c>
      <c r="L46" s="114"/>
    </row>
    <row r="47" spans="1:12" s="3" customFormat="1">
      <c r="B47" s="3" t="s">
        <v>20</v>
      </c>
      <c r="C47" s="3">
        <v>59</v>
      </c>
      <c r="D47" s="114"/>
      <c r="E47" s="3">
        <v>16</v>
      </c>
      <c r="F47" s="114"/>
      <c r="G47" s="3">
        <v>10</v>
      </c>
      <c r="H47" s="114"/>
      <c r="I47" s="3">
        <v>6</v>
      </c>
      <c r="J47" s="114"/>
      <c r="K47" s="3">
        <v>169</v>
      </c>
      <c r="L47" s="114"/>
    </row>
    <row r="48" spans="1:12" s="3" customFormat="1">
      <c r="B48" s="3" t="s">
        <v>21</v>
      </c>
      <c r="C48" s="3">
        <v>41</v>
      </c>
      <c r="D48" s="114"/>
      <c r="E48" s="3">
        <v>12</v>
      </c>
      <c r="F48" s="114"/>
      <c r="G48" s="3">
        <v>8</v>
      </c>
      <c r="H48" s="114"/>
      <c r="I48" s="3">
        <v>4</v>
      </c>
      <c r="J48" s="114"/>
      <c r="K48" s="3">
        <v>173</v>
      </c>
      <c r="L48" s="114"/>
    </row>
    <row r="49" spans="1:12" s="3" customFormat="1">
      <c r="B49" s="3" t="s">
        <v>22</v>
      </c>
      <c r="C49" s="3">
        <v>59</v>
      </c>
      <c r="D49" s="114"/>
      <c r="E49" s="3">
        <v>19</v>
      </c>
      <c r="F49" s="114"/>
      <c r="G49" s="3">
        <v>17</v>
      </c>
      <c r="H49" s="114"/>
      <c r="I49" s="3">
        <v>11</v>
      </c>
      <c r="J49" s="114"/>
      <c r="K49" s="3">
        <v>179</v>
      </c>
      <c r="L49" s="114"/>
    </row>
    <row r="50" spans="1:12" s="3" customFormat="1">
      <c r="C50" s="186"/>
      <c r="D50" s="196"/>
      <c r="E50" s="186"/>
      <c r="F50" s="196"/>
      <c r="G50" s="186"/>
      <c r="H50" s="196"/>
      <c r="I50" s="186"/>
      <c r="J50" s="196"/>
      <c r="L50" s="114"/>
    </row>
    <row r="51" spans="1:12" s="3" customFormat="1">
      <c r="A51" s="3" t="s">
        <v>23</v>
      </c>
      <c r="B51" s="3" t="s">
        <v>19</v>
      </c>
      <c r="C51" s="3">
        <v>37</v>
      </c>
      <c r="D51" s="114"/>
      <c r="E51" s="3">
        <v>9</v>
      </c>
      <c r="F51" s="114"/>
      <c r="G51" s="3">
        <v>4</v>
      </c>
      <c r="H51" s="114"/>
      <c r="I51" s="3">
        <v>4</v>
      </c>
      <c r="J51" s="114"/>
      <c r="K51" s="3">
        <v>179</v>
      </c>
      <c r="L51" s="114"/>
    </row>
    <row r="52" spans="1:12" s="3" customFormat="1">
      <c r="B52" s="3" t="s">
        <v>20</v>
      </c>
      <c r="C52" s="3">
        <v>50</v>
      </c>
      <c r="D52" s="114"/>
      <c r="E52" s="3">
        <v>16</v>
      </c>
      <c r="F52" s="114"/>
      <c r="G52" s="3">
        <v>13</v>
      </c>
      <c r="H52" s="114"/>
      <c r="I52" s="3">
        <v>7</v>
      </c>
      <c r="J52" s="114"/>
      <c r="K52" s="3">
        <v>185</v>
      </c>
      <c r="L52" s="114"/>
    </row>
    <row r="53" spans="1:12" s="3" customFormat="1">
      <c r="B53" s="3" t="s">
        <v>21</v>
      </c>
      <c r="C53" s="3">
        <v>34</v>
      </c>
      <c r="D53" s="114"/>
      <c r="E53" s="3">
        <v>8</v>
      </c>
      <c r="F53" s="114"/>
      <c r="G53" s="3">
        <v>6</v>
      </c>
      <c r="H53" s="114"/>
      <c r="I53" s="3">
        <v>9</v>
      </c>
      <c r="J53" s="114"/>
      <c r="K53" s="3">
        <v>182</v>
      </c>
      <c r="L53" s="114"/>
    </row>
    <row r="54" spans="1:12" s="3" customFormat="1">
      <c r="B54" s="3" t="s">
        <v>22</v>
      </c>
      <c r="C54" s="3">
        <v>36</v>
      </c>
      <c r="D54" s="114"/>
      <c r="E54" s="3">
        <v>12</v>
      </c>
      <c r="F54" s="114"/>
      <c r="G54" s="3">
        <v>14</v>
      </c>
      <c r="H54" s="114"/>
      <c r="I54" s="3">
        <v>4</v>
      </c>
      <c r="J54" s="114"/>
      <c r="K54" s="3">
        <v>192</v>
      </c>
      <c r="L54" s="114"/>
    </row>
    <row r="55" spans="1:12" s="3" customFormat="1">
      <c r="C55" s="186"/>
      <c r="D55" s="196"/>
      <c r="E55" s="186"/>
      <c r="F55" s="196"/>
      <c r="G55" s="186"/>
      <c r="H55" s="196"/>
      <c r="I55" s="186"/>
      <c r="J55" s="196"/>
      <c r="L55" s="114"/>
    </row>
    <row r="56" spans="1:12" s="3" customFormat="1">
      <c r="A56" s="99">
        <v>1998</v>
      </c>
      <c r="B56" s="3" t="s">
        <v>19</v>
      </c>
      <c r="C56" s="3">
        <v>51</v>
      </c>
      <c r="D56" s="114"/>
      <c r="E56" s="3">
        <v>12</v>
      </c>
      <c r="F56" s="114"/>
      <c r="G56" s="3">
        <v>7</v>
      </c>
      <c r="H56" s="114"/>
      <c r="I56" s="3">
        <v>7</v>
      </c>
      <c r="J56" s="114"/>
      <c r="K56" s="3">
        <v>192</v>
      </c>
      <c r="L56" s="114"/>
    </row>
    <row r="57" spans="1:12" s="3" customFormat="1">
      <c r="B57" s="3" t="s">
        <v>20</v>
      </c>
      <c r="C57" s="3">
        <v>35</v>
      </c>
      <c r="D57" s="114"/>
      <c r="E57" s="3">
        <v>5</v>
      </c>
      <c r="F57" s="114"/>
      <c r="G57" s="3">
        <v>3</v>
      </c>
      <c r="H57" s="114"/>
      <c r="I57" s="3">
        <v>9</v>
      </c>
      <c r="J57" s="114"/>
      <c r="K57" s="3">
        <v>186</v>
      </c>
      <c r="L57" s="179"/>
    </row>
    <row r="58" spans="1:12" s="3" customFormat="1">
      <c r="B58" s="3" t="s">
        <v>21</v>
      </c>
      <c r="C58" s="3">
        <v>43</v>
      </c>
      <c r="D58" s="114"/>
      <c r="E58" s="3">
        <v>13</v>
      </c>
      <c r="F58" s="114"/>
      <c r="G58" s="3">
        <v>5</v>
      </c>
      <c r="H58" s="114"/>
      <c r="I58" s="3">
        <v>8</v>
      </c>
      <c r="J58" s="114"/>
      <c r="K58" s="3">
        <v>183</v>
      </c>
      <c r="L58" s="114"/>
    </row>
    <row r="59" spans="1:12" s="3" customFormat="1">
      <c r="B59" s="3" t="s">
        <v>22</v>
      </c>
      <c r="C59" s="3">
        <v>45</v>
      </c>
      <c r="D59" s="114"/>
      <c r="E59" s="3">
        <v>10</v>
      </c>
      <c r="F59" s="114"/>
      <c r="G59" s="3">
        <v>11</v>
      </c>
      <c r="H59" s="114"/>
      <c r="I59" s="3">
        <v>13</v>
      </c>
      <c r="J59" s="114"/>
      <c r="K59" s="3">
        <v>181</v>
      </c>
      <c r="L59" s="114"/>
    </row>
    <row r="60" spans="1:12" s="3" customFormat="1">
      <c r="D60" s="114"/>
      <c r="F60" s="114"/>
      <c r="H60" s="114"/>
      <c r="J60" s="114"/>
      <c r="L60" s="114"/>
    </row>
    <row r="61" spans="1:12" s="3" customFormat="1">
      <c r="A61" s="99">
        <v>1999</v>
      </c>
      <c r="B61" s="3" t="s">
        <v>19</v>
      </c>
      <c r="C61" s="3">
        <v>30</v>
      </c>
      <c r="D61" s="114"/>
      <c r="E61" s="3">
        <v>8</v>
      </c>
      <c r="F61" s="114"/>
      <c r="G61" s="3">
        <v>9</v>
      </c>
      <c r="H61" s="114"/>
      <c r="I61" s="3">
        <v>6</v>
      </c>
      <c r="J61" s="114"/>
      <c r="K61" s="3">
        <v>184</v>
      </c>
      <c r="L61" s="114"/>
    </row>
    <row r="62" spans="1:12" s="3" customFormat="1">
      <c r="B62" s="3" t="s">
        <v>20</v>
      </c>
      <c r="C62" s="3">
        <v>40</v>
      </c>
      <c r="D62" s="114"/>
      <c r="E62" s="3">
        <v>5</v>
      </c>
      <c r="F62" s="114"/>
      <c r="G62" s="3">
        <v>8</v>
      </c>
      <c r="H62" s="114"/>
      <c r="I62" s="3">
        <v>4</v>
      </c>
      <c r="J62" s="114"/>
      <c r="K62" s="3">
        <v>188</v>
      </c>
      <c r="L62" s="114"/>
    </row>
    <row r="63" spans="1:12" s="3" customFormat="1">
      <c r="B63" s="3" t="s">
        <v>21</v>
      </c>
      <c r="C63" s="3">
        <v>65</v>
      </c>
      <c r="D63" s="114"/>
      <c r="E63" s="3">
        <v>17</v>
      </c>
      <c r="F63" s="114"/>
      <c r="G63" s="3">
        <v>4</v>
      </c>
      <c r="H63" s="114"/>
      <c r="I63" s="3">
        <v>10</v>
      </c>
      <c r="J63" s="114"/>
      <c r="K63" s="3">
        <v>182</v>
      </c>
      <c r="L63" s="114"/>
    </row>
    <row r="64" spans="1:12" s="3" customFormat="1">
      <c r="B64" s="3" t="s">
        <v>22</v>
      </c>
      <c r="C64" s="3">
        <v>46</v>
      </c>
      <c r="D64" s="114"/>
      <c r="E64" s="3">
        <v>3</v>
      </c>
      <c r="F64" s="114"/>
      <c r="G64" s="3">
        <v>3</v>
      </c>
      <c r="H64" s="114"/>
      <c r="I64" s="3">
        <v>11</v>
      </c>
      <c r="J64" s="114"/>
      <c r="K64" s="3">
        <v>174</v>
      </c>
      <c r="L64" s="114"/>
    </row>
    <row r="65" spans="1:12" s="3" customFormat="1">
      <c r="D65" s="114"/>
      <c r="F65" s="114"/>
      <c r="H65" s="114"/>
      <c r="J65" s="114"/>
      <c r="L65" s="114"/>
    </row>
    <row r="66" spans="1:12" s="3" customFormat="1">
      <c r="A66" s="99">
        <v>2000</v>
      </c>
      <c r="B66" s="3" t="s">
        <v>19</v>
      </c>
      <c r="C66" s="3">
        <v>56</v>
      </c>
      <c r="D66" s="114"/>
      <c r="E66" s="3">
        <v>9</v>
      </c>
      <c r="F66" s="114"/>
      <c r="G66" s="3">
        <v>4</v>
      </c>
      <c r="H66" s="114"/>
      <c r="I66" s="3">
        <v>8</v>
      </c>
      <c r="J66" s="114"/>
      <c r="K66" s="3">
        <v>170</v>
      </c>
      <c r="L66" s="114"/>
    </row>
    <row r="67" spans="1:12" s="3" customFormat="1">
      <c r="B67" s="3" t="s">
        <v>20</v>
      </c>
      <c r="C67" s="3">
        <v>48</v>
      </c>
      <c r="D67" s="114"/>
      <c r="E67" s="3">
        <v>9</v>
      </c>
      <c r="F67" s="114"/>
      <c r="G67" s="3">
        <v>4</v>
      </c>
      <c r="H67" s="114"/>
      <c r="I67" s="3">
        <v>16</v>
      </c>
      <c r="J67" s="114"/>
      <c r="K67" s="3">
        <v>158</v>
      </c>
      <c r="L67" s="114"/>
    </row>
    <row r="68" spans="1:12" s="3" customFormat="1">
      <c r="B68" s="3" t="s">
        <v>21</v>
      </c>
      <c r="C68" s="3">
        <v>57</v>
      </c>
      <c r="D68" s="114"/>
      <c r="E68" s="3">
        <v>12</v>
      </c>
      <c r="F68" s="114"/>
      <c r="G68" s="3">
        <v>7</v>
      </c>
      <c r="H68" s="114"/>
      <c r="I68" s="3">
        <v>7</v>
      </c>
      <c r="J68" s="114"/>
      <c r="K68" s="3">
        <v>158</v>
      </c>
      <c r="L68" s="114"/>
    </row>
    <row r="69" spans="1:12" s="3" customFormat="1">
      <c r="B69" s="3" t="s">
        <v>22</v>
      </c>
      <c r="C69" s="3">
        <v>65</v>
      </c>
      <c r="D69" s="114"/>
      <c r="E69" s="3">
        <v>8</v>
      </c>
      <c r="F69" s="114"/>
      <c r="G69" s="3">
        <v>9</v>
      </c>
      <c r="H69" s="114"/>
      <c r="I69" s="3">
        <v>4</v>
      </c>
      <c r="J69" s="114"/>
      <c r="K69" s="3">
        <v>163</v>
      </c>
      <c r="L69" s="114"/>
    </row>
    <row r="70" spans="1:12" s="3" customFormat="1">
      <c r="D70" s="114"/>
      <c r="F70" s="114"/>
      <c r="H70" s="114"/>
      <c r="J70" s="114"/>
      <c r="L70" s="114"/>
    </row>
    <row r="71" spans="1:12" s="3" customFormat="1">
      <c r="A71" s="99">
        <v>2001</v>
      </c>
      <c r="B71" s="3" t="s">
        <v>19</v>
      </c>
      <c r="C71" s="3">
        <v>39</v>
      </c>
      <c r="D71" s="114"/>
      <c r="E71" s="3">
        <v>4</v>
      </c>
      <c r="F71" s="114"/>
      <c r="G71" s="3">
        <v>8</v>
      </c>
      <c r="H71" s="114"/>
      <c r="I71" s="3">
        <v>3</v>
      </c>
      <c r="J71" s="114"/>
      <c r="K71" s="3">
        <v>168</v>
      </c>
      <c r="L71" s="114"/>
    </row>
    <row r="72" spans="1:12" s="3" customFormat="1">
      <c r="B72" s="3" t="s">
        <v>20</v>
      </c>
      <c r="C72" s="3">
        <v>37</v>
      </c>
      <c r="D72" s="114"/>
      <c r="E72" s="3">
        <v>5</v>
      </c>
      <c r="F72" s="114"/>
      <c r="G72" s="3">
        <v>7</v>
      </c>
      <c r="H72" s="114"/>
      <c r="I72" s="3">
        <v>6</v>
      </c>
      <c r="J72" s="114"/>
      <c r="K72" s="3">
        <v>169</v>
      </c>
      <c r="L72" s="114"/>
    </row>
    <row r="73" spans="1:12" s="3" customFormat="1">
      <c r="B73" s="3" t="s">
        <v>21</v>
      </c>
      <c r="C73" s="3">
        <v>66</v>
      </c>
      <c r="D73" s="114"/>
      <c r="E73" s="3">
        <v>6</v>
      </c>
      <c r="F73" s="114"/>
      <c r="G73" s="3">
        <v>5</v>
      </c>
      <c r="H73" s="114"/>
      <c r="I73" s="3">
        <v>7</v>
      </c>
      <c r="J73" s="114"/>
      <c r="K73" s="3">
        <v>167</v>
      </c>
      <c r="L73" s="114"/>
    </row>
    <row r="74" spans="1:12" s="3" customFormat="1">
      <c r="B74" s="3" t="s">
        <v>22</v>
      </c>
      <c r="C74" s="3">
        <v>47</v>
      </c>
      <c r="D74" s="114"/>
      <c r="E74" s="3">
        <v>5</v>
      </c>
      <c r="F74" s="114"/>
      <c r="G74" s="3">
        <v>4</v>
      </c>
      <c r="H74" s="114"/>
      <c r="I74" s="3">
        <v>7</v>
      </c>
      <c r="J74" s="114"/>
      <c r="K74" s="3">
        <v>164</v>
      </c>
      <c r="L74" s="114"/>
    </row>
    <row r="75" spans="1:12" s="3" customFormat="1">
      <c r="D75" s="114"/>
      <c r="F75" s="114"/>
      <c r="H75" s="114"/>
      <c r="J75" s="114"/>
      <c r="L75" s="114"/>
    </row>
    <row r="76" spans="1:12" s="3" customFormat="1">
      <c r="A76" s="99">
        <v>2002</v>
      </c>
      <c r="B76" s="3" t="s">
        <v>19</v>
      </c>
      <c r="C76" s="3">
        <v>57</v>
      </c>
      <c r="D76" s="114"/>
      <c r="E76" s="3">
        <v>8</v>
      </c>
      <c r="F76" s="114"/>
      <c r="G76" s="3">
        <v>10</v>
      </c>
      <c r="H76" s="114"/>
      <c r="I76" s="3">
        <v>4</v>
      </c>
      <c r="J76" s="114"/>
      <c r="K76" s="3">
        <v>170</v>
      </c>
      <c r="L76" s="192"/>
    </row>
    <row r="77" spans="1:12" s="3" customFormat="1">
      <c r="B77" s="3" t="s">
        <v>20</v>
      </c>
      <c r="C77" s="3">
        <v>59</v>
      </c>
      <c r="D77" s="114"/>
      <c r="E77" s="3">
        <v>10</v>
      </c>
      <c r="F77" s="114"/>
      <c r="G77" s="3">
        <v>10</v>
      </c>
      <c r="H77" s="114"/>
      <c r="I77" s="3">
        <v>6</v>
      </c>
      <c r="J77" s="114"/>
      <c r="K77" s="3">
        <v>174</v>
      </c>
      <c r="L77" s="192"/>
    </row>
    <row r="78" spans="1:12" s="3" customFormat="1">
      <c r="B78" s="3" t="s">
        <v>21</v>
      </c>
      <c r="C78" s="3">
        <v>60</v>
      </c>
      <c r="D78" s="114"/>
      <c r="E78" s="3">
        <v>10</v>
      </c>
      <c r="F78" s="114"/>
      <c r="G78" s="3">
        <v>8</v>
      </c>
      <c r="H78" s="114"/>
      <c r="I78" s="3">
        <v>4</v>
      </c>
      <c r="J78" s="114"/>
      <c r="K78" s="3">
        <v>178</v>
      </c>
      <c r="L78" s="192"/>
    </row>
    <row r="79" spans="1:12" s="3" customFormat="1">
      <c r="B79" s="3" t="s">
        <v>22</v>
      </c>
      <c r="C79" s="3">
        <v>42</v>
      </c>
      <c r="D79" s="114"/>
      <c r="E79" s="3">
        <v>5</v>
      </c>
      <c r="F79" s="114"/>
      <c r="G79" s="3">
        <v>4</v>
      </c>
      <c r="H79" s="114"/>
      <c r="I79" s="3">
        <v>11</v>
      </c>
      <c r="J79" s="114"/>
      <c r="K79" s="3">
        <v>171</v>
      </c>
      <c r="L79" s="192"/>
    </row>
    <row r="80" spans="1:12" s="3" customFormat="1">
      <c r="D80" s="114"/>
      <c r="F80" s="114"/>
      <c r="H80" s="114"/>
      <c r="J80" s="114"/>
      <c r="L80" s="192"/>
    </row>
    <row r="81" spans="1:13" s="3" customFormat="1">
      <c r="A81" s="99">
        <v>2003</v>
      </c>
      <c r="B81" s="3" t="s">
        <v>19</v>
      </c>
      <c r="C81" s="3">
        <v>43</v>
      </c>
      <c r="D81" s="114"/>
      <c r="E81" s="3">
        <v>6</v>
      </c>
      <c r="F81" s="114"/>
      <c r="G81" s="3">
        <v>4</v>
      </c>
      <c r="H81" s="114"/>
      <c r="I81" s="3">
        <v>4</v>
      </c>
      <c r="J81" s="114"/>
      <c r="K81" s="3">
        <v>171</v>
      </c>
      <c r="L81" s="192"/>
    </row>
    <row r="82" spans="1:13" s="3" customFormat="1">
      <c r="B82" s="3" t="s">
        <v>20</v>
      </c>
      <c r="C82" s="3">
        <v>58</v>
      </c>
      <c r="D82" s="114"/>
      <c r="E82" s="3">
        <v>7</v>
      </c>
      <c r="F82" s="114"/>
      <c r="G82" s="3">
        <v>2</v>
      </c>
      <c r="H82" s="114"/>
      <c r="I82" s="3">
        <v>4</v>
      </c>
      <c r="J82" s="114"/>
      <c r="K82" s="3">
        <v>169</v>
      </c>
      <c r="L82" s="192"/>
    </row>
    <row r="83" spans="1:13" s="3" customFormat="1">
      <c r="B83" s="3" t="s">
        <v>21</v>
      </c>
      <c r="C83" s="3">
        <v>52</v>
      </c>
      <c r="D83" s="114"/>
      <c r="E83" s="3">
        <v>9</v>
      </c>
      <c r="F83" s="114"/>
      <c r="G83" s="3">
        <v>6</v>
      </c>
      <c r="H83" s="114"/>
      <c r="I83" s="3">
        <v>4</v>
      </c>
      <c r="J83" s="114"/>
      <c r="K83" s="3">
        <v>171</v>
      </c>
      <c r="L83" s="192"/>
    </row>
    <row r="84" spans="1:13" s="3" customFormat="1">
      <c r="B84" s="3" t="s">
        <v>22</v>
      </c>
      <c r="C84" s="3">
        <v>47</v>
      </c>
      <c r="D84" s="114"/>
      <c r="E84" s="3">
        <v>15</v>
      </c>
      <c r="F84" s="114"/>
      <c r="G84" s="3">
        <v>6</v>
      </c>
      <c r="H84" s="114"/>
      <c r="I84" s="3">
        <v>10</v>
      </c>
      <c r="J84" s="114"/>
      <c r="K84" s="3">
        <v>167</v>
      </c>
      <c r="L84" s="192"/>
    </row>
    <row r="85" spans="1:13" s="3" customFormat="1">
      <c r="D85" s="114"/>
      <c r="F85" s="114"/>
      <c r="H85" s="114"/>
      <c r="J85" s="114"/>
      <c r="L85" s="192"/>
    </row>
    <row r="86" spans="1:13" s="3" customFormat="1">
      <c r="A86" s="99">
        <v>2004</v>
      </c>
      <c r="B86" s="3" t="s">
        <v>19</v>
      </c>
      <c r="C86" s="3">
        <v>26</v>
      </c>
      <c r="D86" s="114"/>
      <c r="E86" s="3">
        <v>8</v>
      </c>
      <c r="F86" s="114"/>
      <c r="G86" s="3">
        <v>3</v>
      </c>
      <c r="H86" s="114"/>
      <c r="I86" s="3">
        <v>4</v>
      </c>
      <c r="J86" s="114"/>
      <c r="K86" s="3">
        <v>166</v>
      </c>
      <c r="L86" s="192"/>
    </row>
    <row r="87" spans="1:13" s="3" customFormat="1">
      <c r="B87" s="3" t="s">
        <v>20</v>
      </c>
      <c r="C87" s="3">
        <v>29</v>
      </c>
      <c r="D87" s="114"/>
      <c r="E87" s="3">
        <v>11</v>
      </c>
      <c r="F87" s="114"/>
      <c r="G87" s="3">
        <v>9</v>
      </c>
      <c r="H87" s="114"/>
      <c r="I87" s="3">
        <v>2</v>
      </c>
      <c r="J87" s="114"/>
      <c r="K87" s="3">
        <v>173</v>
      </c>
      <c r="L87" s="192"/>
    </row>
    <row r="88" spans="1:13" s="3" customFormat="1">
      <c r="B88" s="3" t="s">
        <v>21</v>
      </c>
      <c r="C88" s="3">
        <v>31</v>
      </c>
      <c r="D88" s="114"/>
      <c r="E88" s="3">
        <v>6</v>
      </c>
      <c r="F88" s="114"/>
      <c r="G88" s="3">
        <v>1</v>
      </c>
      <c r="H88" s="114"/>
      <c r="I88" s="3">
        <v>3</v>
      </c>
      <c r="J88" s="114"/>
      <c r="K88" s="3">
        <v>171</v>
      </c>
      <c r="L88" s="192"/>
      <c r="M88" s="187"/>
    </row>
    <row r="89" spans="1:13" s="3" customFormat="1">
      <c r="B89" s="3" t="s">
        <v>22</v>
      </c>
      <c r="C89" s="3">
        <v>42</v>
      </c>
      <c r="D89" s="114"/>
      <c r="E89" s="3">
        <v>5</v>
      </c>
      <c r="F89" s="114"/>
      <c r="G89" s="3">
        <v>7</v>
      </c>
      <c r="H89" s="114"/>
      <c r="I89" s="3">
        <v>13</v>
      </c>
      <c r="J89" s="114"/>
      <c r="K89" s="3">
        <v>165</v>
      </c>
      <c r="L89" s="192"/>
    </row>
    <row r="90" spans="1:13" s="3" customFormat="1">
      <c r="D90" s="114"/>
      <c r="F90" s="114"/>
      <c r="H90" s="114"/>
      <c r="J90" s="114"/>
      <c r="L90" s="114"/>
    </row>
    <row r="91" spans="1:13" s="3" customFormat="1">
      <c r="A91" s="99">
        <v>2005</v>
      </c>
      <c r="B91" s="3" t="s">
        <v>19</v>
      </c>
      <c r="C91" s="3">
        <v>38</v>
      </c>
      <c r="D91" s="114"/>
      <c r="E91" s="3">
        <v>13</v>
      </c>
      <c r="F91" s="114"/>
      <c r="G91" s="3">
        <v>6</v>
      </c>
      <c r="H91" s="114"/>
      <c r="I91" s="3">
        <v>5</v>
      </c>
      <c r="J91" s="114"/>
      <c r="K91" s="3">
        <v>166</v>
      </c>
      <c r="L91" s="114"/>
    </row>
    <row r="92" spans="1:13" s="3" customFormat="1">
      <c r="B92" s="3" t="s">
        <v>20</v>
      </c>
      <c r="C92" s="3">
        <v>39</v>
      </c>
      <c r="D92" s="114"/>
      <c r="E92" s="3">
        <v>12</v>
      </c>
      <c r="F92" s="114"/>
      <c r="G92" s="3">
        <v>6</v>
      </c>
      <c r="H92" s="114"/>
      <c r="I92" s="3">
        <v>3</v>
      </c>
      <c r="J92" s="114"/>
      <c r="K92" s="3">
        <v>169</v>
      </c>
      <c r="L92" s="114"/>
    </row>
    <row r="93" spans="1:13" s="3" customFormat="1">
      <c r="B93" s="3" t="s">
        <v>21</v>
      </c>
      <c r="C93" s="3">
        <v>36</v>
      </c>
      <c r="D93" s="114"/>
      <c r="E93" s="3">
        <v>11</v>
      </c>
      <c r="F93" s="114"/>
      <c r="G93" s="3">
        <v>8</v>
      </c>
      <c r="H93" s="114"/>
      <c r="I93" s="3">
        <v>7</v>
      </c>
      <c r="J93" s="114"/>
      <c r="K93" s="3">
        <v>170</v>
      </c>
      <c r="L93" s="114"/>
    </row>
    <row r="94" spans="1:13" s="3" customFormat="1">
      <c r="B94" s="3" t="s">
        <v>22</v>
      </c>
      <c r="C94" s="3">
        <v>25</v>
      </c>
      <c r="D94" s="114"/>
      <c r="E94" s="3">
        <v>10</v>
      </c>
      <c r="F94" s="114"/>
      <c r="G94" s="3">
        <v>3</v>
      </c>
      <c r="H94" s="114"/>
      <c r="I94" s="3">
        <v>10</v>
      </c>
      <c r="J94" s="114"/>
      <c r="K94" s="3">
        <v>163</v>
      </c>
      <c r="L94" s="114"/>
    </row>
    <row r="95" spans="1:13" s="3" customFormat="1">
      <c r="D95" s="114"/>
      <c r="F95" s="114"/>
      <c r="H95" s="114"/>
      <c r="J95" s="114"/>
      <c r="L95" s="114"/>
    </row>
    <row r="96" spans="1:13" s="3" customFormat="1">
      <c r="A96" s="99">
        <v>2006</v>
      </c>
      <c r="B96" s="3" t="s">
        <v>19</v>
      </c>
      <c r="C96" s="3">
        <v>29</v>
      </c>
      <c r="D96" s="114"/>
      <c r="E96" s="3">
        <v>3</v>
      </c>
      <c r="F96" s="114"/>
      <c r="G96" s="3">
        <v>4</v>
      </c>
      <c r="H96" s="114"/>
      <c r="I96" s="3">
        <v>3</v>
      </c>
      <c r="J96" s="114"/>
      <c r="K96" s="3">
        <v>164</v>
      </c>
      <c r="L96" s="114"/>
    </row>
    <row r="97" spans="1:12" s="3" customFormat="1">
      <c r="B97" s="3" t="s">
        <v>20</v>
      </c>
      <c r="C97" s="3">
        <v>31</v>
      </c>
      <c r="D97" s="114"/>
      <c r="E97" s="3">
        <v>8</v>
      </c>
      <c r="F97" s="114"/>
      <c r="G97" s="3">
        <v>5</v>
      </c>
      <c r="H97" s="114"/>
      <c r="I97" s="3">
        <v>3</v>
      </c>
      <c r="J97" s="114"/>
      <c r="K97" s="3">
        <v>166</v>
      </c>
      <c r="L97" s="114"/>
    </row>
    <row r="98" spans="1:12" s="3" customFormat="1">
      <c r="B98" s="3" t="s">
        <v>21</v>
      </c>
      <c r="C98" s="3">
        <v>27</v>
      </c>
      <c r="D98" s="114"/>
      <c r="E98" s="3">
        <v>8</v>
      </c>
      <c r="F98" s="114"/>
      <c r="G98" s="3">
        <v>1</v>
      </c>
      <c r="H98" s="114"/>
      <c r="I98" s="3">
        <v>4</v>
      </c>
      <c r="J98" s="114"/>
      <c r="K98" s="3">
        <v>163</v>
      </c>
      <c r="L98" s="114"/>
    </row>
    <row r="99" spans="1:12" s="3" customFormat="1">
      <c r="B99" s="3" t="s">
        <v>22</v>
      </c>
      <c r="C99" s="3">
        <v>33</v>
      </c>
      <c r="D99" s="114"/>
      <c r="E99" s="3">
        <v>11</v>
      </c>
      <c r="F99" s="114"/>
      <c r="G99" s="3">
        <v>2</v>
      </c>
      <c r="H99" s="114"/>
      <c r="I99" s="3">
        <v>13</v>
      </c>
      <c r="J99" s="114"/>
      <c r="K99" s="3">
        <v>152</v>
      </c>
      <c r="L99" s="114"/>
    </row>
    <row r="100" spans="1:12" s="3" customFormat="1">
      <c r="D100" s="114"/>
      <c r="F100" s="114"/>
      <c r="H100" s="114"/>
      <c r="J100" s="114"/>
      <c r="L100" s="114"/>
    </row>
    <row r="101" spans="1:12" s="3" customFormat="1">
      <c r="A101" s="99">
        <v>2007</v>
      </c>
      <c r="B101" s="3" t="s">
        <v>19</v>
      </c>
      <c r="C101" s="3">
        <v>30</v>
      </c>
      <c r="D101" s="114"/>
      <c r="E101" s="3">
        <v>9</v>
      </c>
      <c r="F101" s="114"/>
      <c r="G101" s="3">
        <v>2</v>
      </c>
      <c r="H101" s="114"/>
      <c r="I101" s="3">
        <v>4</v>
      </c>
      <c r="J101" s="114"/>
      <c r="K101" s="3">
        <v>150</v>
      </c>
      <c r="L101" s="114"/>
    </row>
    <row r="102" spans="1:12" s="3" customFormat="1">
      <c r="B102" s="3" t="s">
        <v>20</v>
      </c>
      <c r="C102" s="3">
        <v>44</v>
      </c>
      <c r="D102" s="114"/>
      <c r="E102" s="3">
        <v>9</v>
      </c>
      <c r="F102" s="114"/>
      <c r="G102" s="3">
        <v>6</v>
      </c>
      <c r="H102" s="114"/>
      <c r="I102" s="3">
        <v>3</v>
      </c>
      <c r="J102" s="114"/>
      <c r="K102" s="3">
        <v>153</v>
      </c>
      <c r="L102" s="114"/>
    </row>
    <row r="103" spans="1:12" s="3" customFormat="1">
      <c r="B103" s="3" t="s">
        <v>21</v>
      </c>
      <c r="C103" s="3">
        <v>32</v>
      </c>
      <c r="D103" s="114"/>
      <c r="E103" s="3">
        <v>9</v>
      </c>
      <c r="F103" s="114"/>
      <c r="G103" s="3">
        <v>0</v>
      </c>
      <c r="H103" s="114"/>
      <c r="I103" s="3">
        <v>4</v>
      </c>
      <c r="J103" s="114"/>
      <c r="K103" s="3">
        <v>149</v>
      </c>
      <c r="L103" s="114"/>
    </row>
    <row r="104" spans="1:12" s="3" customFormat="1">
      <c r="B104" s="3" t="s">
        <v>22</v>
      </c>
      <c r="C104" s="3">
        <v>16</v>
      </c>
      <c r="D104" s="114"/>
      <c r="E104" s="3">
        <v>5</v>
      </c>
      <c r="F104" s="114"/>
      <c r="G104" s="3">
        <v>4</v>
      </c>
      <c r="H104" s="114"/>
      <c r="I104" s="3">
        <v>5</v>
      </c>
      <c r="J104" s="114"/>
      <c r="K104" s="3">
        <v>148</v>
      </c>
      <c r="L104" s="114"/>
    </row>
    <row r="105" spans="1:12" s="3" customFormat="1">
      <c r="D105" s="114"/>
      <c r="F105" s="114"/>
      <c r="H105" s="114"/>
      <c r="J105" s="114"/>
      <c r="L105" s="114"/>
    </row>
    <row r="106" spans="1:12" s="3" customFormat="1">
      <c r="A106" s="99">
        <v>2008</v>
      </c>
      <c r="B106" s="3" t="s">
        <v>19</v>
      </c>
      <c r="C106" s="3">
        <v>21</v>
      </c>
      <c r="D106" s="114"/>
      <c r="E106" s="3">
        <v>6</v>
      </c>
      <c r="F106" s="114"/>
      <c r="G106" s="3">
        <v>2</v>
      </c>
      <c r="H106" s="114" t="s">
        <v>91</v>
      </c>
      <c r="I106" s="3">
        <v>5</v>
      </c>
      <c r="J106" s="114"/>
      <c r="K106" s="3">
        <v>140</v>
      </c>
      <c r="L106" s="114" t="s">
        <v>91</v>
      </c>
    </row>
    <row r="107" spans="1:12" s="3" customFormat="1">
      <c r="B107" s="3" t="s">
        <v>20</v>
      </c>
      <c r="C107" s="3">
        <v>37</v>
      </c>
      <c r="D107" s="114" t="s">
        <v>91</v>
      </c>
      <c r="E107" s="3">
        <v>8</v>
      </c>
      <c r="F107" s="114"/>
      <c r="G107" s="3">
        <v>4</v>
      </c>
      <c r="H107" s="114"/>
      <c r="I107" s="3">
        <v>3</v>
      </c>
      <c r="J107" s="114"/>
      <c r="K107" s="3">
        <v>141</v>
      </c>
      <c r="L107" s="114" t="s">
        <v>91</v>
      </c>
    </row>
    <row r="108" spans="1:12" s="3" customFormat="1">
      <c r="B108" s="3" t="s">
        <v>21</v>
      </c>
      <c r="C108" s="3">
        <v>34</v>
      </c>
      <c r="D108" s="114"/>
      <c r="E108" s="3">
        <v>19</v>
      </c>
      <c r="F108" s="114"/>
      <c r="G108" s="3">
        <v>2</v>
      </c>
      <c r="H108" s="114"/>
      <c r="I108" s="3">
        <v>4</v>
      </c>
      <c r="J108" s="114"/>
      <c r="K108" s="3">
        <v>141</v>
      </c>
      <c r="L108" s="114" t="s">
        <v>91</v>
      </c>
    </row>
    <row r="109" spans="1:12" s="3" customFormat="1">
      <c r="B109" s="3" t="s">
        <v>22</v>
      </c>
      <c r="C109" s="3">
        <v>22</v>
      </c>
      <c r="D109" s="114"/>
      <c r="E109" s="3">
        <v>8</v>
      </c>
      <c r="F109" s="114"/>
      <c r="G109" s="3">
        <v>4</v>
      </c>
      <c r="H109" s="114"/>
      <c r="I109" s="3">
        <v>10</v>
      </c>
      <c r="J109" s="114"/>
      <c r="K109" s="3">
        <v>135</v>
      </c>
      <c r="L109" s="114" t="s">
        <v>91</v>
      </c>
    </row>
    <row r="110" spans="1:12" s="3" customFormat="1">
      <c r="D110" s="114"/>
      <c r="F110" s="114"/>
      <c r="H110" s="114"/>
      <c r="J110" s="114"/>
      <c r="L110" s="114"/>
    </row>
    <row r="111" spans="1:12" s="3" customFormat="1">
      <c r="A111" s="99">
        <v>2009</v>
      </c>
      <c r="B111" s="3" t="s">
        <v>19</v>
      </c>
      <c r="C111" s="3">
        <v>17</v>
      </c>
      <c r="D111" s="114"/>
      <c r="E111" s="3">
        <v>5</v>
      </c>
      <c r="F111" s="114"/>
      <c r="G111" s="3">
        <v>6</v>
      </c>
      <c r="H111" s="114" t="s">
        <v>91</v>
      </c>
      <c r="I111" s="3">
        <v>7</v>
      </c>
      <c r="J111" s="114"/>
      <c r="K111" s="3">
        <v>133</v>
      </c>
      <c r="L111" s="114"/>
    </row>
    <row r="112" spans="1:12" s="3" customFormat="1">
      <c r="B112" s="3" t="s">
        <v>20</v>
      </c>
      <c r="C112" s="3">
        <v>18</v>
      </c>
      <c r="D112" s="114"/>
      <c r="E112" s="3">
        <v>2</v>
      </c>
      <c r="F112" s="114"/>
      <c r="G112" s="3">
        <v>4</v>
      </c>
      <c r="H112" s="114"/>
      <c r="I112" s="3">
        <v>3</v>
      </c>
      <c r="J112" s="114"/>
      <c r="K112" s="3">
        <v>134</v>
      </c>
      <c r="L112" s="114"/>
    </row>
    <row r="113" spans="1:12" s="3" customFormat="1">
      <c r="B113" s="3" t="s">
        <v>21</v>
      </c>
      <c r="C113" s="3">
        <v>30</v>
      </c>
      <c r="D113" s="114"/>
      <c r="E113" s="3">
        <v>12</v>
      </c>
      <c r="F113" s="114"/>
      <c r="G113" s="3">
        <v>2</v>
      </c>
      <c r="H113" s="114"/>
      <c r="I113" s="3">
        <v>5</v>
      </c>
      <c r="J113" s="114"/>
      <c r="K113" s="3">
        <v>133</v>
      </c>
      <c r="L113" s="114" t="s">
        <v>91</v>
      </c>
    </row>
    <row r="114" spans="1:12" s="3" customFormat="1">
      <c r="B114" s="3" t="s">
        <v>22</v>
      </c>
      <c r="C114" s="3">
        <v>33</v>
      </c>
      <c r="D114" s="114"/>
      <c r="E114" s="3">
        <v>3</v>
      </c>
      <c r="F114" s="114"/>
      <c r="G114" s="3">
        <v>2</v>
      </c>
      <c r="H114" s="114"/>
      <c r="I114" s="3">
        <v>5</v>
      </c>
      <c r="J114" s="114"/>
      <c r="K114" s="3">
        <v>129</v>
      </c>
      <c r="L114" s="114" t="s">
        <v>91</v>
      </c>
    </row>
    <row r="115" spans="1:12" s="3" customFormat="1">
      <c r="D115" s="114"/>
      <c r="F115" s="114"/>
      <c r="H115" s="114"/>
      <c r="J115" s="114"/>
      <c r="L115" s="114"/>
    </row>
    <row r="116" spans="1:12" s="3" customFormat="1">
      <c r="A116" s="99">
        <v>2010</v>
      </c>
      <c r="B116" s="3" t="s">
        <v>19</v>
      </c>
      <c r="C116" s="3">
        <v>22</v>
      </c>
      <c r="D116" s="114"/>
      <c r="E116" s="3">
        <v>4</v>
      </c>
      <c r="F116" s="114"/>
      <c r="G116" s="3">
        <v>3</v>
      </c>
      <c r="H116" s="114"/>
      <c r="I116" s="3">
        <v>4</v>
      </c>
      <c r="J116" s="114"/>
      <c r="K116" s="3">
        <v>127</v>
      </c>
      <c r="L116" s="114"/>
    </row>
    <row r="117" spans="1:12" s="3" customFormat="1">
      <c r="B117" s="3" t="s">
        <v>20</v>
      </c>
      <c r="C117" s="3">
        <v>15</v>
      </c>
      <c r="D117" s="114"/>
      <c r="E117" s="3">
        <v>4</v>
      </c>
      <c r="F117" s="114"/>
      <c r="G117" s="3">
        <v>3</v>
      </c>
      <c r="H117" s="114"/>
      <c r="I117" s="3">
        <v>2</v>
      </c>
      <c r="J117" s="114"/>
      <c r="K117" s="3">
        <v>128</v>
      </c>
      <c r="L117" s="114"/>
    </row>
    <row r="118" spans="1:12" s="3" customFormat="1">
      <c r="B118" s="3" t="s">
        <v>21</v>
      </c>
      <c r="C118" s="3">
        <v>28</v>
      </c>
      <c r="D118" s="114"/>
      <c r="E118" s="3">
        <v>4</v>
      </c>
      <c r="F118" s="114"/>
      <c r="G118" s="3">
        <v>3</v>
      </c>
      <c r="H118" s="114"/>
      <c r="I118" s="3">
        <v>3</v>
      </c>
      <c r="J118" s="114"/>
      <c r="K118" s="3">
        <v>128</v>
      </c>
      <c r="L118" s="114"/>
    </row>
    <row r="119" spans="1:12" s="3" customFormat="1">
      <c r="B119" s="3" t="s">
        <v>22</v>
      </c>
      <c r="C119" s="3">
        <v>33</v>
      </c>
      <c r="D119" s="114"/>
      <c r="E119" s="3">
        <v>13</v>
      </c>
      <c r="F119" s="114"/>
      <c r="G119" s="3">
        <v>6</v>
      </c>
      <c r="H119" s="114"/>
      <c r="I119" s="3">
        <v>5</v>
      </c>
      <c r="J119" s="114"/>
      <c r="K119" s="3">
        <v>129</v>
      </c>
      <c r="L119" s="114"/>
    </row>
    <row r="120" spans="1:12" s="3" customFormat="1">
      <c r="D120" s="114"/>
      <c r="F120" s="114"/>
      <c r="H120" s="114"/>
      <c r="J120" s="114"/>
      <c r="L120" s="114"/>
    </row>
    <row r="121" spans="1:12" s="3" customFormat="1">
      <c r="A121" s="99">
        <v>2011</v>
      </c>
      <c r="B121" s="3" t="s">
        <v>19</v>
      </c>
      <c r="C121" s="3">
        <v>35</v>
      </c>
      <c r="D121" s="114"/>
      <c r="E121" s="3">
        <v>4</v>
      </c>
      <c r="F121" s="114"/>
      <c r="G121" s="3">
        <v>5</v>
      </c>
      <c r="H121" s="114"/>
      <c r="I121" s="3">
        <v>1</v>
      </c>
      <c r="J121" s="114"/>
      <c r="K121" s="3">
        <v>135</v>
      </c>
      <c r="L121" s="114"/>
    </row>
    <row r="122" spans="1:12" s="3" customFormat="1">
      <c r="B122" s="3" t="s">
        <v>20</v>
      </c>
      <c r="C122" s="3">
        <v>17</v>
      </c>
      <c r="D122" s="114"/>
      <c r="E122" s="3">
        <v>1</v>
      </c>
      <c r="F122" s="114"/>
      <c r="G122" s="3">
        <v>4</v>
      </c>
      <c r="H122" s="114" t="s">
        <v>91</v>
      </c>
      <c r="I122" s="3">
        <v>4</v>
      </c>
      <c r="J122" s="114" t="s">
        <v>91</v>
      </c>
      <c r="K122" s="3">
        <v>133</v>
      </c>
      <c r="L122" s="114"/>
    </row>
    <row r="123" spans="1:12" s="3" customFormat="1">
      <c r="B123" s="3" t="s">
        <v>21</v>
      </c>
      <c r="C123" s="3">
        <v>22</v>
      </c>
      <c r="D123" s="114"/>
      <c r="E123" s="3">
        <v>3</v>
      </c>
      <c r="F123" s="114"/>
      <c r="G123" s="3">
        <v>2</v>
      </c>
      <c r="H123" s="114" t="s">
        <v>91</v>
      </c>
      <c r="I123" s="3">
        <v>8</v>
      </c>
      <c r="J123" s="114"/>
      <c r="K123" s="3">
        <v>126</v>
      </c>
      <c r="L123" s="114"/>
    </row>
    <row r="124" spans="1:12" s="3" customFormat="1">
      <c r="B124" s="3" t="s">
        <v>22</v>
      </c>
      <c r="C124" s="3">
        <v>27</v>
      </c>
      <c r="D124" s="114"/>
      <c r="E124" s="3">
        <v>7</v>
      </c>
      <c r="F124" s="114"/>
      <c r="G124" s="3">
        <v>8</v>
      </c>
      <c r="H124" s="114"/>
      <c r="I124" s="3">
        <v>4</v>
      </c>
      <c r="J124" s="114"/>
      <c r="K124" s="3">
        <v>130</v>
      </c>
      <c r="L124" s="114"/>
    </row>
    <row r="125" spans="1:12" s="3" customFormat="1">
      <c r="D125" s="114"/>
      <c r="F125" s="114"/>
      <c r="H125" s="114"/>
      <c r="J125" s="114"/>
      <c r="L125" s="114"/>
    </row>
    <row r="126" spans="1:12" s="3" customFormat="1">
      <c r="A126" s="99">
        <v>2012</v>
      </c>
      <c r="B126" s="3" t="s">
        <v>19</v>
      </c>
      <c r="C126" s="3">
        <v>41</v>
      </c>
      <c r="D126" s="114"/>
      <c r="E126" s="3">
        <v>16</v>
      </c>
      <c r="F126" s="114"/>
      <c r="G126" s="3">
        <v>10</v>
      </c>
      <c r="H126" s="114"/>
      <c r="I126" s="3">
        <v>16</v>
      </c>
      <c r="J126" s="114"/>
      <c r="K126" s="3">
        <v>124</v>
      </c>
      <c r="L126" s="114"/>
    </row>
    <row r="127" spans="1:12" s="3" customFormat="1">
      <c r="B127" s="3" t="s">
        <v>20</v>
      </c>
      <c r="C127" s="3">
        <v>32</v>
      </c>
      <c r="D127" s="114"/>
      <c r="E127" s="3">
        <v>7</v>
      </c>
      <c r="F127" s="114"/>
      <c r="G127" s="3">
        <v>7</v>
      </c>
      <c r="H127" s="114"/>
      <c r="I127" s="3">
        <v>5</v>
      </c>
      <c r="J127" s="114"/>
      <c r="K127" s="3">
        <v>126</v>
      </c>
      <c r="L127" s="114"/>
    </row>
    <row r="128" spans="1:12" s="3" customFormat="1">
      <c r="B128" s="3" t="s">
        <v>21</v>
      </c>
      <c r="C128" s="3">
        <v>31</v>
      </c>
      <c r="D128" s="114"/>
      <c r="E128" s="3">
        <v>6</v>
      </c>
      <c r="F128" s="114"/>
      <c r="G128" s="3">
        <v>7</v>
      </c>
      <c r="H128" s="114"/>
      <c r="I128" s="3">
        <v>0</v>
      </c>
      <c r="J128" s="114"/>
      <c r="K128" s="3">
        <v>133</v>
      </c>
      <c r="L128" s="114"/>
    </row>
    <row r="129" spans="1:12" s="3" customFormat="1">
      <c r="B129" s="3" t="s">
        <v>22</v>
      </c>
      <c r="C129" s="3">
        <v>25</v>
      </c>
      <c r="D129" s="114"/>
      <c r="E129" s="3">
        <v>8</v>
      </c>
      <c r="F129" s="114"/>
      <c r="G129" s="3">
        <v>9</v>
      </c>
      <c r="H129" s="114"/>
      <c r="I129" s="3">
        <v>10</v>
      </c>
      <c r="J129" s="114"/>
      <c r="K129" s="3">
        <v>132</v>
      </c>
      <c r="L129" s="114"/>
    </row>
    <row r="130" spans="1:12" s="3" customFormat="1">
      <c r="D130" s="114"/>
      <c r="F130" s="114"/>
      <c r="H130" s="114"/>
      <c r="J130" s="114"/>
      <c r="L130" s="114"/>
    </row>
    <row r="131" spans="1:12" s="3" customFormat="1">
      <c r="A131" s="99">
        <v>2013</v>
      </c>
      <c r="B131" s="3" t="s">
        <v>19</v>
      </c>
      <c r="C131" s="3">
        <v>21</v>
      </c>
      <c r="D131" s="114"/>
      <c r="E131" s="3">
        <v>1</v>
      </c>
      <c r="F131" s="114"/>
      <c r="G131" s="3">
        <v>12</v>
      </c>
      <c r="H131" s="114"/>
      <c r="I131" s="3">
        <v>5</v>
      </c>
      <c r="J131" s="114"/>
      <c r="K131" s="3">
        <v>139</v>
      </c>
      <c r="L131" s="114"/>
    </row>
    <row r="132" spans="1:12" s="3" customFormat="1">
      <c r="B132" s="3" t="s">
        <v>20</v>
      </c>
      <c r="C132" s="3">
        <v>22</v>
      </c>
      <c r="D132" s="114"/>
      <c r="E132" s="3">
        <v>6</v>
      </c>
      <c r="F132" s="114"/>
      <c r="G132" s="3">
        <v>6</v>
      </c>
      <c r="H132" s="114"/>
      <c r="I132" s="3">
        <v>2</v>
      </c>
      <c r="J132" s="114"/>
      <c r="K132" s="3">
        <v>143</v>
      </c>
      <c r="L132" s="114"/>
    </row>
    <row r="133" spans="1:12" s="3" customFormat="1">
      <c r="B133" s="3" t="s">
        <v>21</v>
      </c>
      <c r="C133" s="3">
        <v>25</v>
      </c>
      <c r="D133" s="114"/>
      <c r="E133" s="3">
        <v>9</v>
      </c>
      <c r="F133" s="114"/>
      <c r="G133" s="3">
        <v>4</v>
      </c>
      <c r="H133" s="114"/>
      <c r="I133" s="3">
        <v>7</v>
      </c>
      <c r="J133" s="114"/>
      <c r="K133" s="3">
        <v>140</v>
      </c>
      <c r="L133" s="114"/>
    </row>
    <row r="134" spans="1:12" s="3" customFormat="1">
      <c r="B134" s="3" t="s">
        <v>22</v>
      </c>
      <c r="C134" s="3">
        <v>31</v>
      </c>
      <c r="D134" s="114"/>
      <c r="E134" s="3">
        <v>8</v>
      </c>
      <c r="F134" s="114"/>
      <c r="G134" s="3">
        <v>3</v>
      </c>
      <c r="H134" s="114"/>
      <c r="I134" s="3">
        <v>9</v>
      </c>
      <c r="J134" s="114"/>
      <c r="K134" s="3">
        <v>134</v>
      </c>
      <c r="L134" s="114"/>
    </row>
    <row r="135" spans="1:12" s="3" customFormat="1">
      <c r="D135" s="114"/>
      <c r="F135" s="114"/>
      <c r="H135" s="114"/>
      <c r="J135" s="114"/>
      <c r="L135" s="114"/>
    </row>
    <row r="136" spans="1:12" s="3" customFormat="1">
      <c r="A136" s="99">
        <v>2014</v>
      </c>
      <c r="B136" s="3" t="s">
        <v>19</v>
      </c>
      <c r="C136" s="368">
        <v>22</v>
      </c>
      <c r="D136" s="369"/>
      <c r="E136" s="368">
        <v>7</v>
      </c>
      <c r="F136" s="369"/>
      <c r="G136" s="368">
        <v>1</v>
      </c>
      <c r="H136" s="369"/>
      <c r="I136" s="368">
        <v>4</v>
      </c>
      <c r="J136" s="369"/>
      <c r="K136" s="368">
        <v>131</v>
      </c>
      <c r="L136" s="114"/>
    </row>
    <row r="137" spans="1:12" s="3" customFormat="1">
      <c r="B137" s="3" t="s">
        <v>20</v>
      </c>
      <c r="C137" s="368">
        <v>18</v>
      </c>
      <c r="D137" s="369"/>
      <c r="E137" s="368">
        <v>7</v>
      </c>
      <c r="F137" s="369"/>
      <c r="G137" s="368">
        <v>2</v>
      </c>
      <c r="H137" s="369"/>
      <c r="I137" s="368">
        <v>3</v>
      </c>
      <c r="J137" s="369"/>
      <c r="K137" s="368">
        <v>130</v>
      </c>
      <c r="L137" s="114"/>
    </row>
    <row r="138" spans="1:12" s="3" customFormat="1" ht="15" thickBot="1">
      <c r="D138" s="114"/>
      <c r="F138" s="114"/>
      <c r="H138" s="114"/>
      <c r="J138" s="114"/>
      <c r="L138" s="114"/>
    </row>
    <row r="139" spans="1:12" ht="15">
      <c r="A139" s="188"/>
      <c r="B139" s="188"/>
      <c r="C139" s="188"/>
      <c r="D139" s="180"/>
      <c r="E139" s="188"/>
      <c r="F139" s="180"/>
      <c r="G139" s="188"/>
      <c r="H139" s="180"/>
      <c r="I139" s="188"/>
      <c r="J139" s="180"/>
      <c r="K139" s="189" t="s">
        <v>211</v>
      </c>
    </row>
    <row r="140" spans="1:12" ht="15">
      <c r="A140" s="27" t="s">
        <v>154</v>
      </c>
      <c r="B140" s="182"/>
      <c r="C140" s="182"/>
      <c r="E140" s="182"/>
      <c r="G140" s="182"/>
      <c r="I140" s="182"/>
      <c r="K140" s="124"/>
    </row>
    <row r="141" spans="1:12" ht="15">
      <c r="A141" s="26" t="s">
        <v>159</v>
      </c>
      <c r="B141" s="182"/>
      <c r="C141" s="182"/>
      <c r="E141" s="182"/>
      <c r="G141" s="182"/>
      <c r="I141" s="182"/>
      <c r="K141" s="85" t="s">
        <v>151</v>
      </c>
    </row>
    <row r="142" spans="1:12" ht="15">
      <c r="A142" s="182"/>
      <c r="B142" s="182"/>
      <c r="C142" s="182"/>
      <c r="E142" s="182"/>
      <c r="G142" s="182"/>
      <c r="I142" s="182"/>
    </row>
    <row r="143" spans="1:12" ht="15">
      <c r="A143" s="182"/>
      <c r="B143" s="182"/>
      <c r="C143" s="182"/>
      <c r="E143" s="182"/>
      <c r="G143" s="182"/>
      <c r="I143" s="182"/>
    </row>
    <row r="144" spans="1:12" ht="15">
      <c r="A144" s="182"/>
      <c r="B144" s="182"/>
      <c r="C144" s="182"/>
      <c r="E144" s="182"/>
      <c r="G144" s="182"/>
      <c r="I144" s="182"/>
    </row>
    <row r="145" spans="1:9" ht="15">
      <c r="A145" s="182"/>
      <c r="B145" s="182"/>
      <c r="C145" s="182"/>
      <c r="E145" s="182"/>
      <c r="G145" s="182"/>
      <c r="I145" s="182"/>
    </row>
    <row r="146" spans="1:9" ht="15">
      <c r="A146" s="182"/>
      <c r="B146" s="182"/>
      <c r="C146" s="182"/>
      <c r="E146" s="182"/>
      <c r="G146" s="182"/>
      <c r="I146" s="182"/>
    </row>
    <row r="147" spans="1:9" ht="15">
      <c r="A147" s="182"/>
      <c r="B147" s="182"/>
      <c r="C147" s="182"/>
      <c r="E147" s="182"/>
      <c r="G147" s="182"/>
      <c r="I147" s="182"/>
    </row>
  </sheetData>
  <customSheetViews>
    <customSheetView guid="{F09F7AC7-AFB1-4528-882D-64F3BA45AA1D}" colorId="22" topLeftCell="A109">
      <selection activeCell="N124" sqref="N124"/>
      <pageMargins left="1.24" right="0.55000000000000004" top="0.5" bottom="0.25" header="0.5" footer="0.28999999999999998"/>
      <pageSetup paperSize="9" scale="90" orientation="portrait" r:id="rId1"/>
      <headerFooter alignWithMargins="0"/>
    </customSheetView>
    <customSheetView guid="{F6DEE78C-D331-4A00-8176-F1368F0DC044}" colorId="22" topLeftCell="A109">
      <selection activeCell="N124" sqref="N124"/>
      <pageMargins left="1.24" right="0.55000000000000004" top="0.5" bottom="0.25" header="0.5" footer="0.28999999999999998"/>
      <pageSetup paperSize="9" scale="90" orientation="portrait" r:id="rId2"/>
      <headerFooter alignWithMargins="0"/>
    </customSheetView>
  </customSheetViews>
  <mergeCells count="1">
    <mergeCell ref="C4:E4"/>
  </mergeCells>
  <phoneticPr fontId="0" type="noConversion"/>
  <hyperlinks>
    <hyperlink ref="K141" location="Contents!A1" display="Back to Contents"/>
  </hyperlinks>
  <pageMargins left="1.24" right="0.55000000000000004" top="0.5" bottom="0.25" header="0.5" footer="0.28999999999999998"/>
  <pageSetup paperSize="9" scale="41"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3"/>
  <sheetViews>
    <sheetView workbookViewId="0"/>
  </sheetViews>
  <sheetFormatPr defaultRowHeight="14.25"/>
  <cols>
    <col min="1" max="2" width="9.33203125" style="3"/>
    <col min="3" max="3" width="11.5" style="3" customWidth="1"/>
    <col min="4" max="4" width="9.33203125" style="3"/>
    <col min="5" max="5" width="12.83203125" style="3" customWidth="1"/>
    <col min="6" max="6" width="11.5" style="3" customWidth="1"/>
    <col min="7" max="8" width="9.33203125" style="3"/>
    <col min="9" max="9" width="10.33203125" style="3" customWidth="1"/>
    <col min="10" max="16384" width="9.33203125" style="3"/>
  </cols>
  <sheetData>
    <row r="1" spans="1:9" ht="18">
      <c r="A1" s="2" t="s">
        <v>0</v>
      </c>
    </row>
    <row r="3" spans="1:9" ht="15">
      <c r="A3" s="4" t="s">
        <v>133</v>
      </c>
    </row>
    <row r="5" spans="1:9">
      <c r="A5" s="377" t="s">
        <v>134</v>
      </c>
      <c r="B5" s="377"/>
      <c r="C5" s="377"/>
    </row>
    <row r="7" spans="1:9" ht="15">
      <c r="A7" s="4" t="s">
        <v>135</v>
      </c>
    </row>
    <row r="8" spans="1:9">
      <c r="A8" s="6">
        <v>3.1</v>
      </c>
      <c r="B8" s="376" t="s">
        <v>136</v>
      </c>
      <c r="C8" s="376"/>
    </row>
    <row r="9" spans="1:9">
      <c r="A9" s="6">
        <v>3.2</v>
      </c>
      <c r="B9" s="376" t="s">
        <v>137</v>
      </c>
      <c r="C9" s="376"/>
      <c r="D9" s="376"/>
      <c r="E9" s="376"/>
      <c r="F9" s="376"/>
      <c r="G9" s="376"/>
      <c r="H9" s="376"/>
      <c r="I9" s="376"/>
    </row>
    <row r="10" spans="1:9">
      <c r="A10" s="6">
        <v>3.3</v>
      </c>
      <c r="B10" s="376" t="s">
        <v>138</v>
      </c>
      <c r="C10" s="376"/>
      <c r="D10" s="376"/>
      <c r="E10" s="376"/>
      <c r="F10" s="376"/>
      <c r="G10" s="376"/>
      <c r="H10" s="376"/>
      <c r="I10" s="376"/>
    </row>
    <row r="11" spans="1:9">
      <c r="A11" s="6">
        <v>3.4</v>
      </c>
      <c r="B11" s="376" t="s">
        <v>139</v>
      </c>
      <c r="C11" s="376"/>
      <c r="D11" s="376"/>
    </row>
    <row r="12" spans="1:9">
      <c r="A12" s="6">
        <v>3.5</v>
      </c>
      <c r="B12" s="376" t="s">
        <v>189</v>
      </c>
      <c r="C12" s="376"/>
      <c r="D12" s="376"/>
      <c r="E12" s="376"/>
    </row>
    <row r="13" spans="1:9">
      <c r="A13" s="6" t="s">
        <v>144</v>
      </c>
      <c r="B13" s="6" t="s">
        <v>171</v>
      </c>
      <c r="C13" s="6"/>
      <c r="D13" s="6"/>
      <c r="E13" s="6"/>
    </row>
    <row r="14" spans="1:9">
      <c r="A14" s="6">
        <v>3.6</v>
      </c>
      <c r="B14" s="376" t="s">
        <v>142</v>
      </c>
      <c r="C14" s="376"/>
    </row>
    <row r="15" spans="1:9">
      <c r="A15" s="6">
        <v>3.7</v>
      </c>
      <c r="B15" s="376" t="s">
        <v>148</v>
      </c>
      <c r="C15" s="376"/>
      <c r="D15" s="376"/>
      <c r="E15" s="376"/>
    </row>
    <row r="17" spans="1:8" ht="15">
      <c r="A17" s="4" t="s">
        <v>140</v>
      </c>
    </row>
    <row r="18" spans="1:8">
      <c r="A18" s="6">
        <v>3.2</v>
      </c>
      <c r="B18" s="376" t="s">
        <v>222</v>
      </c>
      <c r="C18" s="376"/>
      <c r="D18" s="376"/>
      <c r="E18" s="376"/>
    </row>
    <row r="19" spans="1:8">
      <c r="A19" s="6" t="s">
        <v>141</v>
      </c>
      <c r="B19" s="376" t="s">
        <v>195</v>
      </c>
      <c r="C19" s="376"/>
      <c r="D19" s="376"/>
      <c r="E19" s="376"/>
    </row>
    <row r="20" spans="1:8">
      <c r="A20" s="6" t="s">
        <v>146</v>
      </c>
      <c r="B20" s="376" t="s">
        <v>196</v>
      </c>
      <c r="C20" s="376"/>
      <c r="D20" s="376"/>
      <c r="E20" s="376"/>
      <c r="F20" s="376"/>
      <c r="G20" s="376"/>
    </row>
    <row r="21" spans="1:8">
      <c r="A21" s="5" t="s">
        <v>144</v>
      </c>
      <c r="B21" s="376" t="s">
        <v>197</v>
      </c>
      <c r="C21" s="376"/>
      <c r="D21" s="376"/>
      <c r="E21" s="376"/>
      <c r="F21" s="376"/>
      <c r="G21" s="376"/>
    </row>
    <row r="22" spans="1:8">
      <c r="A22" s="6" t="s">
        <v>145</v>
      </c>
      <c r="B22" s="376" t="s">
        <v>198</v>
      </c>
      <c r="C22" s="376"/>
      <c r="D22" s="376"/>
      <c r="E22" s="376"/>
      <c r="F22" s="376"/>
      <c r="G22" s="376"/>
      <c r="H22" s="376"/>
    </row>
    <row r="23" spans="1:8">
      <c r="A23" s="7"/>
      <c r="B23" s="8"/>
    </row>
  </sheetData>
  <customSheetViews>
    <customSheetView guid="{F09F7AC7-AFB1-4528-882D-64F3BA45AA1D}">
      <selection activeCell="B17" sqref="B17:E17"/>
      <pageMargins left="0.7" right="0.7" top="0.75" bottom="0.75" header="0.3" footer="0.3"/>
    </customSheetView>
    <customSheetView guid="{F6DEE78C-D331-4A00-8176-F1368F0DC044}">
      <selection activeCell="A5" sqref="A5:C5"/>
      <pageMargins left="0.7" right="0.7" top="0.75" bottom="0.75" header="0.3" footer="0.3"/>
    </customSheetView>
  </customSheetViews>
  <mergeCells count="13">
    <mergeCell ref="A5:C5"/>
    <mergeCell ref="B8:C8"/>
    <mergeCell ref="B9:I9"/>
    <mergeCell ref="B10:I10"/>
    <mergeCell ref="B11:D11"/>
    <mergeCell ref="B12:E12"/>
    <mergeCell ref="B21:G21"/>
    <mergeCell ref="B22:H22"/>
    <mergeCell ref="B14:C14"/>
    <mergeCell ref="B15:E15"/>
    <mergeCell ref="B18:E18"/>
    <mergeCell ref="B19:E19"/>
    <mergeCell ref="B20:G20"/>
  </mergeCells>
  <hyperlinks>
    <hyperlink ref="A5:B5" location="'3 Production'!A1" display="3 Production commentary"/>
    <hyperlink ref="A8:B8" location="'3.1'!A1" display="'3.1'!A1"/>
    <hyperlink ref="A9:B9" location="'3.2'!A1" display="'3.2'!A1"/>
    <hyperlink ref="A10:B10" location="'3.3'!A1" display="'3.3'!A1"/>
    <hyperlink ref="A11:B11" location="'3.4'!A1" display="'3.4'!A1"/>
    <hyperlink ref="A12:B12" location="'3.5'!A1" display="'3.5'!A1"/>
    <hyperlink ref="A14:B14" location="'3.6'!A1" display="'3.6'!A1"/>
    <hyperlink ref="A15:B15" location="'3.7'!A1" display="'3.7'!A1"/>
    <hyperlink ref="A18:B18" location="'3.2'!A87" display="'3.2'!A87"/>
    <hyperlink ref="A19:B19" location="'3.3 Charts'!A1" display="3.3a"/>
    <hyperlink ref="A20:B20" location="'3.3 Charts'!A75" display="3.4b"/>
    <hyperlink ref="A21:B21" location="'3.5 Charts'!A1" display="3.5a"/>
    <hyperlink ref="A22:B22" location="'3.5 Charts'!A75" display="3.5b"/>
    <hyperlink ref="A13" location="'3.5a'!A1" display="3.5a"/>
    <hyperlink ref="B13" location="'3.5a'!A1" display="Electricity generated by source"/>
    <hyperlink ref="A22" location="'3.5 Charts'!A34" display="3.5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2"/>
  <sheetViews>
    <sheetView zoomScaleNormal="100" workbookViewId="0"/>
  </sheetViews>
  <sheetFormatPr defaultRowHeight="11.25"/>
  <cols>
    <col min="1" max="1" width="11.6640625" style="11" customWidth="1"/>
    <col min="2" max="5" width="12.83203125" style="11" customWidth="1"/>
    <col min="6" max="6" width="16.33203125" style="11" customWidth="1"/>
    <col min="7" max="7" width="18.6640625" style="11" customWidth="1"/>
    <col min="8" max="16384" width="9.33203125" style="11"/>
  </cols>
  <sheetData>
    <row r="1" spans="1:7" ht="37.5">
      <c r="A1" s="9" t="s">
        <v>155</v>
      </c>
      <c r="B1" s="10"/>
      <c r="C1" s="10"/>
      <c r="D1" s="10"/>
    </row>
    <row r="2" spans="1:7" s="1" customFormat="1" ht="15" thickBot="1">
      <c r="A2" s="12" t="s">
        <v>153</v>
      </c>
      <c r="B2" s="13"/>
      <c r="C2" s="13"/>
      <c r="D2" s="13"/>
      <c r="E2" s="13"/>
      <c r="F2" s="13"/>
      <c r="G2" s="14" t="s">
        <v>56</v>
      </c>
    </row>
    <row r="3" spans="1:7" s="17" customFormat="1" ht="20.25" customHeight="1" thickBot="1">
      <c r="A3" s="15"/>
      <c r="B3" s="16" t="s">
        <v>57</v>
      </c>
      <c r="C3" s="16" t="s">
        <v>58</v>
      </c>
      <c r="D3" s="16" t="s">
        <v>59</v>
      </c>
      <c r="E3" s="16" t="s">
        <v>60</v>
      </c>
      <c r="F3" s="16" t="s">
        <v>61</v>
      </c>
      <c r="G3" s="16" t="s">
        <v>62</v>
      </c>
    </row>
    <row r="4" spans="1:7" ht="14.25">
      <c r="A4" s="18" t="s">
        <v>63</v>
      </c>
      <c r="B4" s="19">
        <v>885</v>
      </c>
      <c r="C4" s="19">
        <v>2985</v>
      </c>
      <c r="D4" s="19">
        <v>258</v>
      </c>
      <c r="E4" s="19">
        <v>2040</v>
      </c>
      <c r="F4" s="19">
        <v>1311</v>
      </c>
      <c r="G4" s="19">
        <v>10356</v>
      </c>
    </row>
    <row r="5" spans="1:7" ht="14.25">
      <c r="A5" s="18" t="s">
        <v>64</v>
      </c>
      <c r="B5" s="19">
        <v>1035</v>
      </c>
      <c r="C5" s="19">
        <v>2652</v>
      </c>
      <c r="D5" s="19">
        <v>256</v>
      </c>
      <c r="E5" s="19">
        <v>2372</v>
      </c>
      <c r="F5" s="19">
        <v>1235</v>
      </c>
      <c r="G5" s="19">
        <v>7768</v>
      </c>
    </row>
    <row r="6" spans="1:7" ht="14.25">
      <c r="A6" s="18" t="s">
        <v>65</v>
      </c>
      <c r="B6" s="19">
        <v>724</v>
      </c>
      <c r="C6" s="19">
        <v>1218</v>
      </c>
      <c r="D6" s="19">
        <v>266</v>
      </c>
      <c r="E6" s="19">
        <v>1861</v>
      </c>
      <c r="F6" s="19">
        <v>1161</v>
      </c>
      <c r="G6" s="19">
        <v>9200</v>
      </c>
    </row>
    <row r="7" spans="1:7" ht="14.25">
      <c r="A7" s="18" t="s">
        <v>66</v>
      </c>
      <c r="B7" s="19">
        <v>653</v>
      </c>
      <c r="C7" s="19">
        <v>1050</v>
      </c>
      <c r="D7" s="19">
        <v>164</v>
      </c>
      <c r="E7" s="19">
        <v>1656</v>
      </c>
      <c r="F7" s="19">
        <v>942</v>
      </c>
      <c r="G7" s="19">
        <v>8909</v>
      </c>
    </row>
    <row r="8" spans="1:7" ht="14.25">
      <c r="A8" s="18" t="s">
        <v>67</v>
      </c>
      <c r="B8" s="19">
        <v>678</v>
      </c>
      <c r="C8" s="19">
        <v>1161</v>
      </c>
      <c r="D8" s="19">
        <v>302</v>
      </c>
      <c r="E8" s="19">
        <v>1200</v>
      </c>
      <c r="F8" s="19">
        <v>906</v>
      </c>
      <c r="G8" s="19">
        <v>10200</v>
      </c>
    </row>
    <row r="9" spans="1:7" ht="14.25">
      <c r="A9" s="18" t="s">
        <v>68</v>
      </c>
      <c r="B9" s="19">
        <v>782</v>
      </c>
      <c r="C9" s="19">
        <v>1260</v>
      </c>
      <c r="D9" s="19">
        <v>370</v>
      </c>
      <c r="E9" s="19">
        <v>1210</v>
      </c>
      <c r="F9" s="19">
        <v>686</v>
      </c>
      <c r="G9" s="19">
        <v>10200</v>
      </c>
    </row>
    <row r="10" spans="1:7" ht="14.25">
      <c r="A10" s="18" t="s">
        <v>69</v>
      </c>
      <c r="B10" s="19">
        <v>793</v>
      </c>
      <c r="C10" s="19">
        <v>1304</v>
      </c>
      <c r="D10" s="19">
        <v>381</v>
      </c>
      <c r="E10" s="19">
        <v>1572</v>
      </c>
      <c r="F10" s="19">
        <v>501</v>
      </c>
      <c r="G10" s="19">
        <v>10667</v>
      </c>
    </row>
    <row r="11" spans="1:7" ht="14.25">
      <c r="A11" s="18" t="s">
        <v>70</v>
      </c>
      <c r="B11" s="19">
        <v>1034</v>
      </c>
      <c r="C11" s="19">
        <v>1389</v>
      </c>
      <c r="D11" s="19">
        <v>831</v>
      </c>
      <c r="E11" s="19">
        <v>2145</v>
      </c>
      <c r="F11" s="19">
        <v>476</v>
      </c>
      <c r="G11" s="19">
        <v>13134</v>
      </c>
    </row>
    <row r="12" spans="1:7" ht="14.25">
      <c r="A12" s="18" t="s">
        <v>38</v>
      </c>
      <c r="B12" s="19">
        <v>1046</v>
      </c>
      <c r="C12" s="19">
        <v>1501</v>
      </c>
      <c r="D12" s="19">
        <v>666</v>
      </c>
      <c r="E12" s="19">
        <v>1326</v>
      </c>
      <c r="F12" s="19">
        <v>451</v>
      </c>
      <c r="G12" s="19">
        <v>11676</v>
      </c>
    </row>
    <row r="13" spans="1:7" ht="14.25">
      <c r="A13" s="18" t="s">
        <v>7</v>
      </c>
      <c r="B13" s="19">
        <v>1066</v>
      </c>
      <c r="C13" s="19">
        <v>1391</v>
      </c>
      <c r="D13" s="19">
        <v>504</v>
      </c>
      <c r="E13" s="19">
        <v>1434</v>
      </c>
      <c r="F13" s="19">
        <v>382</v>
      </c>
      <c r="G13" s="19">
        <v>11510</v>
      </c>
    </row>
    <row r="14" spans="1:7" ht="14.25">
      <c r="A14" s="18" t="s">
        <v>10</v>
      </c>
      <c r="B14" s="19">
        <v>1134</v>
      </c>
      <c r="C14" s="19">
        <v>1513</v>
      </c>
      <c r="D14" s="19">
        <v>599</v>
      </c>
      <c r="E14" s="19">
        <v>1354</v>
      </c>
      <c r="F14" s="19">
        <v>312</v>
      </c>
      <c r="G14" s="19">
        <v>10931</v>
      </c>
    </row>
    <row r="15" spans="1:7" ht="14.25">
      <c r="A15" s="18" t="s">
        <v>13</v>
      </c>
      <c r="B15" s="19">
        <v>989</v>
      </c>
      <c r="C15" s="19">
        <v>1364</v>
      </c>
      <c r="D15" s="19">
        <v>657</v>
      </c>
      <c r="E15" s="19">
        <v>1197</v>
      </c>
      <c r="F15" s="19">
        <v>306</v>
      </c>
      <c r="G15" s="19">
        <v>8513</v>
      </c>
    </row>
    <row r="16" spans="1:7" ht="14.25">
      <c r="A16" s="18" t="s">
        <v>16</v>
      </c>
      <c r="B16" s="19">
        <v>673</v>
      </c>
      <c r="C16" s="19">
        <v>1051</v>
      </c>
      <c r="D16" s="19">
        <v>622</v>
      </c>
      <c r="E16" s="19">
        <v>1203</v>
      </c>
      <c r="F16" s="19">
        <v>415</v>
      </c>
      <c r="G16" s="19">
        <v>8814</v>
      </c>
    </row>
    <row r="17" spans="1:9" ht="14.25">
      <c r="A17" s="20">
        <v>1997</v>
      </c>
      <c r="B17" s="19">
        <v>692</v>
      </c>
      <c r="C17" s="19">
        <v>798</v>
      </c>
      <c r="D17" s="19">
        <v>295</v>
      </c>
      <c r="E17" s="19">
        <v>1061</v>
      </c>
      <c r="F17" s="19">
        <v>182</v>
      </c>
      <c r="G17" s="19">
        <v>7399</v>
      </c>
    </row>
    <row r="18" spans="1:9" ht="14.25">
      <c r="A18" s="20">
        <v>2000</v>
      </c>
      <c r="B18" s="19">
        <v>535</v>
      </c>
      <c r="C18" s="19">
        <v>777</v>
      </c>
      <c r="D18" s="19">
        <v>503</v>
      </c>
      <c r="E18" s="19">
        <v>1224</v>
      </c>
      <c r="F18" s="19">
        <v>150</v>
      </c>
      <c r="G18" s="19">
        <v>6082</v>
      </c>
    </row>
    <row r="19" spans="1:9" ht="14.25">
      <c r="A19" s="20">
        <v>2003</v>
      </c>
      <c r="B19" s="19">
        <v>996</v>
      </c>
      <c r="C19" s="19">
        <v>767</v>
      </c>
      <c r="D19" s="19">
        <v>751</v>
      </c>
      <c r="E19" s="19">
        <v>1190</v>
      </c>
      <c r="F19" s="19">
        <v>134</v>
      </c>
      <c r="G19" s="19">
        <v>6489</v>
      </c>
    </row>
    <row r="20" spans="1:9" ht="14.25">
      <c r="A20" s="20">
        <v>2006</v>
      </c>
      <c r="B20" s="19">
        <v>865</v>
      </c>
      <c r="C20" s="19">
        <v>1007</v>
      </c>
      <c r="D20" s="19">
        <v>654</v>
      </c>
      <c r="E20" s="19">
        <v>630</v>
      </c>
      <c r="F20" s="19">
        <v>110</v>
      </c>
      <c r="G20" s="19">
        <v>7505</v>
      </c>
    </row>
    <row r="21" spans="1:9" ht="14.25">
      <c r="A21" s="20">
        <v>2009</v>
      </c>
      <c r="B21" s="19">
        <v>598</v>
      </c>
      <c r="C21" s="19">
        <v>651</v>
      </c>
      <c r="D21" s="19">
        <v>386</v>
      </c>
      <c r="E21" s="19">
        <v>773</v>
      </c>
      <c r="F21" s="19">
        <v>46</v>
      </c>
      <c r="G21" s="19">
        <v>4421</v>
      </c>
    </row>
    <row r="22" spans="1:9" ht="14.25">
      <c r="A22" s="20">
        <v>2012</v>
      </c>
      <c r="B22" s="21">
        <v>1009</v>
      </c>
      <c r="C22" s="21">
        <v>1308</v>
      </c>
      <c r="D22" s="21">
        <v>565</v>
      </c>
      <c r="E22" s="21">
        <v>1246</v>
      </c>
      <c r="F22" s="21">
        <v>35</v>
      </c>
      <c r="G22" s="21">
        <v>6524</v>
      </c>
    </row>
    <row r="23" spans="1:9" ht="12" thickBot="1"/>
    <row r="24" spans="1:9" ht="14.25">
      <c r="A24" s="22"/>
      <c r="B24" s="23"/>
      <c r="C24" s="23"/>
      <c r="D24" s="23"/>
      <c r="E24" s="23"/>
      <c r="F24" s="24"/>
      <c r="G24" s="25" t="s">
        <v>220</v>
      </c>
    </row>
    <row r="25" spans="1:9" ht="14.25">
      <c r="A25" s="26" t="s">
        <v>194</v>
      </c>
      <c r="B25" s="18"/>
      <c r="C25" s="19"/>
      <c r="D25" s="19"/>
      <c r="E25" s="19"/>
      <c r="F25" s="19"/>
      <c r="G25" s="19"/>
      <c r="H25" s="19"/>
      <c r="I25" s="19"/>
    </row>
    <row r="26" spans="1:9" ht="14.25">
      <c r="A26" s="27" t="s">
        <v>226</v>
      </c>
      <c r="B26" s="18"/>
      <c r="C26" s="19"/>
      <c r="D26" s="19"/>
      <c r="E26" s="19"/>
      <c r="F26" s="19"/>
      <c r="G26" s="19"/>
      <c r="H26" s="19"/>
      <c r="I26" s="19"/>
    </row>
    <row r="27" spans="1:9" ht="14.25">
      <c r="A27" s="28" t="s">
        <v>219</v>
      </c>
      <c r="B27" s="3"/>
      <c r="C27" s="18"/>
      <c r="D27" s="18"/>
      <c r="E27" s="18"/>
      <c r="F27" s="18"/>
      <c r="G27" s="29"/>
      <c r="H27" s="29"/>
      <c r="I27" s="30"/>
    </row>
    <row r="28" spans="1:9" ht="14.25">
      <c r="G28" s="3"/>
    </row>
    <row r="29" spans="1:9">
      <c r="F29" s="350"/>
      <c r="G29" s="350"/>
    </row>
    <row r="30" spans="1:9" ht="14.25">
      <c r="F30" s="378" t="s">
        <v>150</v>
      </c>
      <c r="G30" s="378"/>
    </row>
    <row r="31" spans="1:9" ht="14.25">
      <c r="F31" s="378" t="s">
        <v>151</v>
      </c>
      <c r="G31" s="378"/>
    </row>
    <row r="32" spans="1:9">
      <c r="F32" s="350"/>
      <c r="G32" s="350"/>
    </row>
  </sheetData>
  <customSheetViews>
    <customSheetView guid="{F09F7AC7-AFB1-4528-882D-64F3BA45AA1D}">
      <selection activeCell="A25" sqref="A25"/>
      <pageMargins left="0.95" right="0.55000000000000004" top="0.5" bottom="1" header="0.5" footer="0.5"/>
      <pageSetup paperSize="9" scale="95" orientation="portrait" horizontalDpi="4294967292" r:id="rId1"/>
      <headerFooter alignWithMargins="0"/>
    </customSheetView>
    <customSheetView guid="{F6DEE78C-D331-4A00-8176-F1368F0DC044}">
      <selection activeCell="I23" sqref="I23"/>
      <pageMargins left="0.95" right="0.55000000000000004" top="0.5" bottom="1" header="0.5" footer="0.5"/>
      <pageSetup paperSize="9" scale="95" orientation="portrait" horizontalDpi="4294967292" r:id="rId2"/>
      <headerFooter alignWithMargins="0"/>
    </customSheetView>
  </customSheetViews>
  <mergeCells count="2">
    <mergeCell ref="F30:G30"/>
    <mergeCell ref="F31:G31"/>
  </mergeCells>
  <phoneticPr fontId="0" type="noConversion"/>
  <hyperlinks>
    <hyperlink ref="F30" location="'3.2'!A1" display="Go to Next"/>
    <hyperlink ref="F31" location="Contents!A1" display="Back to Contents"/>
  </hyperlinks>
  <pageMargins left="0.95" right="0.55000000000000004" top="0.5" bottom="1" header="0.5" footer="0.5"/>
  <pageSetup paperSize="9" orientation="portrait" r:id="rId3"/>
  <headerFooter alignWithMargins="0"/>
  <ignoredErrors>
    <ignoredError sqref="A4: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6"/>
  <sheetViews>
    <sheetView zoomScaleNormal="100" workbookViewId="0"/>
  </sheetViews>
  <sheetFormatPr defaultRowHeight="11.25"/>
  <cols>
    <col min="1" max="1" width="14.83203125" style="11" customWidth="1"/>
    <col min="2" max="2" width="3.83203125" style="11" customWidth="1"/>
    <col min="3" max="3" width="12.83203125" style="11" customWidth="1"/>
    <col min="4" max="4" width="3.1640625" style="11" customWidth="1"/>
    <col min="5" max="5" width="11.83203125" style="11" customWidth="1"/>
    <col min="6" max="6" width="3.1640625" style="11" customWidth="1"/>
    <col min="7" max="7" width="11.1640625" style="11" customWidth="1"/>
    <col min="8" max="8" width="5" style="11" customWidth="1"/>
    <col min="9" max="9" width="13" style="11" customWidth="1"/>
    <col min="10" max="10" width="1.6640625" style="11" customWidth="1"/>
    <col min="11" max="11" width="9.83203125" style="11" customWidth="1"/>
    <col min="12" max="12" width="1.6640625" style="11" bestFit="1" customWidth="1"/>
    <col min="13" max="13" width="12.33203125" style="11" customWidth="1"/>
    <col min="14" max="14" width="1.6640625" style="11" bestFit="1" customWidth="1"/>
    <col min="15" max="15" width="20" style="11" customWidth="1"/>
    <col min="16" max="16" width="21.83203125" style="11" customWidth="1"/>
    <col min="17" max="17" width="12.1640625" style="11" bestFit="1" customWidth="1"/>
    <col min="18" max="16384" width="9.33203125" style="11"/>
  </cols>
  <sheetData>
    <row r="1" spans="1:15" ht="37.5">
      <c r="A1" s="9" t="s">
        <v>71</v>
      </c>
      <c r="B1" s="32" t="s">
        <v>86</v>
      </c>
      <c r="C1" s="31"/>
      <c r="D1" s="31"/>
      <c r="E1" s="31"/>
      <c r="F1" s="31"/>
      <c r="G1" s="31"/>
    </row>
    <row r="2" spans="1:15" ht="20.25">
      <c r="A2" s="33"/>
      <c r="B2" s="10" t="s">
        <v>72</v>
      </c>
      <c r="C2" s="33"/>
      <c r="D2" s="33"/>
      <c r="E2" s="33"/>
      <c r="F2" s="33"/>
      <c r="G2" s="33"/>
    </row>
    <row r="3" spans="1:15" s="1" customFormat="1" ht="22.5" customHeight="1" thickBot="1">
      <c r="A3" s="12" t="s">
        <v>168</v>
      </c>
      <c r="B3" s="12"/>
      <c r="C3" s="12"/>
      <c r="D3" s="12"/>
      <c r="E3" s="12"/>
      <c r="F3" s="12"/>
      <c r="G3" s="12"/>
      <c r="H3" s="12"/>
      <c r="I3" s="12"/>
      <c r="J3" s="12"/>
      <c r="K3" s="12"/>
      <c r="L3" s="12"/>
    </row>
    <row r="4" spans="1:15" s="1" customFormat="1" ht="19.5" customHeight="1" thickBot="1">
      <c r="A4" s="34"/>
      <c r="B4" s="34"/>
      <c r="C4" s="34"/>
      <c r="D4" s="34"/>
      <c r="E4" s="35" t="s">
        <v>156</v>
      </c>
      <c r="F4" s="35"/>
      <c r="G4" s="34"/>
      <c r="H4" s="34"/>
      <c r="I4" s="34"/>
      <c r="J4" s="34"/>
      <c r="K4" s="35" t="s">
        <v>157</v>
      </c>
      <c r="L4" s="35"/>
      <c r="M4" s="34"/>
    </row>
    <row r="5" spans="1:15" s="1" customFormat="1" ht="19.5" customHeight="1">
      <c r="A5" s="36" t="s">
        <v>26</v>
      </c>
      <c r="B5" s="13"/>
      <c r="C5" s="37" t="s">
        <v>73</v>
      </c>
      <c r="D5" s="37"/>
      <c r="E5" s="37" t="s">
        <v>74</v>
      </c>
      <c r="F5" s="37"/>
      <c r="G5" s="37" t="s">
        <v>57</v>
      </c>
      <c r="H5" s="13"/>
      <c r="I5" s="37" t="s">
        <v>73</v>
      </c>
      <c r="J5" s="37"/>
      <c r="K5" s="37" t="s">
        <v>74</v>
      </c>
      <c r="L5" s="37"/>
      <c r="M5" s="37" t="s">
        <v>57</v>
      </c>
    </row>
    <row r="6" spans="1:15" ht="18" customHeight="1">
      <c r="A6" s="38" t="s">
        <v>66</v>
      </c>
      <c r="B6" s="18"/>
      <c r="C6" s="38">
        <v>123</v>
      </c>
      <c r="D6" s="38"/>
      <c r="E6" s="38">
        <v>196</v>
      </c>
      <c r="F6" s="38"/>
      <c r="G6" s="38">
        <v>233</v>
      </c>
      <c r="H6" s="18"/>
      <c r="I6" s="39">
        <v>8</v>
      </c>
      <c r="J6" s="39"/>
      <c r="K6" s="38">
        <v>1.5</v>
      </c>
      <c r="L6" s="38"/>
      <c r="M6" s="38">
        <v>34.700000000000003</v>
      </c>
      <c r="N6" s="40"/>
      <c r="O6" s="40"/>
    </row>
    <row r="7" spans="1:15" ht="14.25">
      <c r="A7" s="18" t="s">
        <v>67</v>
      </c>
      <c r="B7" s="18"/>
      <c r="C7" s="18">
        <v>211</v>
      </c>
      <c r="D7" s="18"/>
      <c r="E7" s="18">
        <v>122</v>
      </c>
      <c r="F7" s="18"/>
      <c r="G7" s="18">
        <v>162</v>
      </c>
      <c r="H7" s="18"/>
      <c r="I7" s="362">
        <v>13.7</v>
      </c>
      <c r="J7" s="362"/>
      <c r="K7" s="362">
        <v>0.9</v>
      </c>
      <c r="L7" s="362"/>
      <c r="M7" s="362">
        <v>24.1</v>
      </c>
      <c r="N7" s="40"/>
      <c r="O7" s="40"/>
    </row>
    <row r="8" spans="1:15" ht="18" customHeight="1">
      <c r="A8" s="18" t="s">
        <v>68</v>
      </c>
      <c r="B8" s="18"/>
      <c r="C8" s="19">
        <v>322</v>
      </c>
      <c r="D8" s="19"/>
      <c r="E8" s="19">
        <v>24</v>
      </c>
      <c r="F8" s="19"/>
      <c r="G8" s="19">
        <v>143</v>
      </c>
      <c r="H8" s="18"/>
      <c r="I8" s="41">
        <v>20.741</v>
      </c>
      <c r="J8" s="41"/>
      <c r="K8" s="41">
        <v>0.18</v>
      </c>
      <c r="L8" s="41"/>
      <c r="M8" s="41">
        <v>21.327999999999999</v>
      </c>
      <c r="N8" s="40"/>
      <c r="O8" s="40"/>
    </row>
    <row r="9" spans="1:15" ht="14.25">
      <c r="A9" s="18" t="s">
        <v>75</v>
      </c>
      <c r="B9" s="18"/>
      <c r="C9" s="19">
        <v>363</v>
      </c>
      <c r="D9" s="19"/>
      <c r="E9" s="19">
        <v>48</v>
      </c>
      <c r="F9" s="19"/>
      <c r="G9" s="19">
        <v>137</v>
      </c>
      <c r="H9" s="18"/>
      <c r="I9" s="41">
        <v>25.379000000000001</v>
      </c>
      <c r="J9" s="41"/>
      <c r="K9" s="41">
        <v>0.36</v>
      </c>
      <c r="L9" s="41"/>
      <c r="M9" s="41">
        <v>23.266999999999999</v>
      </c>
      <c r="N9" s="40"/>
      <c r="O9" s="40"/>
    </row>
    <row r="10" spans="1:15" ht="14.25">
      <c r="A10" s="18" t="s">
        <v>76</v>
      </c>
      <c r="B10" s="18"/>
      <c r="C10" s="19">
        <v>393</v>
      </c>
      <c r="D10" s="19"/>
      <c r="E10" s="19">
        <v>122</v>
      </c>
      <c r="F10" s="19"/>
      <c r="G10" s="19">
        <v>202</v>
      </c>
      <c r="H10" s="18"/>
      <c r="I10" s="41">
        <v>28.341999999999999</v>
      </c>
      <c r="J10" s="41"/>
      <c r="K10" s="41">
        <v>1.155</v>
      </c>
      <c r="L10" s="41"/>
      <c r="M10" s="41">
        <v>30.425999999999998</v>
      </c>
      <c r="N10" s="40"/>
      <c r="O10" s="40"/>
    </row>
    <row r="11" spans="1:15" ht="14.25">
      <c r="A11" s="18" t="s">
        <v>77</v>
      </c>
      <c r="B11" s="18"/>
      <c r="C11" s="19">
        <v>664</v>
      </c>
      <c r="D11" s="19"/>
      <c r="E11" s="19">
        <v>68</v>
      </c>
      <c r="F11" s="19"/>
      <c r="G11" s="19">
        <v>211</v>
      </c>
      <c r="H11" s="18"/>
      <c r="I11" s="41">
        <v>39.679000000000002</v>
      </c>
      <c r="J11" s="41"/>
      <c r="K11" s="41">
        <v>0.52500000000000002</v>
      </c>
      <c r="L11" s="41"/>
      <c r="M11" s="41">
        <v>31.47</v>
      </c>
      <c r="N11" s="40"/>
      <c r="O11" s="40"/>
    </row>
    <row r="12" spans="1:15" ht="14.25">
      <c r="A12" s="18" t="s">
        <v>78</v>
      </c>
      <c r="B12" s="18"/>
      <c r="C12" s="19">
        <v>682</v>
      </c>
      <c r="D12" s="19"/>
      <c r="E12" s="19">
        <v>155</v>
      </c>
      <c r="F12" s="19"/>
      <c r="G12" s="19">
        <v>226</v>
      </c>
      <c r="H12" s="18"/>
      <c r="I12" s="41">
        <v>43.930999999999997</v>
      </c>
      <c r="J12" s="41"/>
      <c r="K12" s="41">
        <v>1.163</v>
      </c>
      <c r="L12" s="41"/>
      <c r="M12" s="41">
        <v>33.707000000000001</v>
      </c>
      <c r="N12" s="40"/>
      <c r="O12" s="40"/>
    </row>
    <row r="13" spans="1:15" ht="14.25" customHeight="1">
      <c r="A13" s="18" t="s">
        <v>69</v>
      </c>
      <c r="B13" s="18"/>
      <c r="C13" s="19">
        <v>372</v>
      </c>
      <c r="D13" s="19"/>
      <c r="E13" s="19">
        <v>79</v>
      </c>
      <c r="F13" s="19"/>
      <c r="G13" s="19">
        <v>153</v>
      </c>
      <c r="H13" s="18"/>
      <c r="I13" s="41">
        <v>23.962</v>
      </c>
      <c r="J13" s="41"/>
      <c r="K13" s="41">
        <v>0.59299999999999997</v>
      </c>
      <c r="L13" s="41"/>
      <c r="M13" s="41">
        <v>22.82</v>
      </c>
      <c r="N13" s="40"/>
      <c r="O13" s="40"/>
    </row>
    <row r="14" spans="1:15" ht="14.25">
      <c r="A14" s="18" t="s">
        <v>79</v>
      </c>
      <c r="B14" s="18"/>
      <c r="C14" s="19">
        <v>488</v>
      </c>
      <c r="D14" s="19"/>
      <c r="E14" s="19">
        <v>90</v>
      </c>
      <c r="F14" s="19"/>
      <c r="G14" s="19">
        <v>153</v>
      </c>
      <c r="H14" s="18"/>
      <c r="I14" s="41">
        <v>31.434000000000001</v>
      </c>
      <c r="J14" s="41"/>
      <c r="K14" s="41">
        <v>0.67500000000000004</v>
      </c>
      <c r="L14" s="41"/>
      <c r="M14" s="41">
        <v>22.82</v>
      </c>
      <c r="N14" s="40"/>
      <c r="O14" s="40"/>
    </row>
    <row r="15" spans="1:15" ht="14.25">
      <c r="A15" s="18" t="s">
        <v>80</v>
      </c>
      <c r="B15" s="18"/>
      <c r="C15" s="19">
        <v>694</v>
      </c>
      <c r="D15" s="19"/>
      <c r="E15" s="19">
        <v>178</v>
      </c>
      <c r="F15" s="19"/>
      <c r="G15" s="19">
        <v>182</v>
      </c>
      <c r="H15" s="18"/>
      <c r="I15" s="41">
        <v>44.704000000000001</v>
      </c>
      <c r="J15" s="41"/>
      <c r="K15" s="41">
        <v>1.335</v>
      </c>
      <c r="L15" s="41"/>
      <c r="M15" s="41">
        <v>27.145</v>
      </c>
      <c r="N15" s="40"/>
      <c r="O15" s="40"/>
    </row>
    <row r="16" spans="1:15" ht="14.25">
      <c r="A16" s="18" t="s">
        <v>70</v>
      </c>
      <c r="B16" s="18"/>
      <c r="C16" s="19">
        <v>985</v>
      </c>
      <c r="D16" s="19"/>
      <c r="E16" s="19">
        <v>108</v>
      </c>
      <c r="F16" s="19"/>
      <c r="G16" s="19">
        <v>235</v>
      </c>
      <c r="H16" s="18"/>
      <c r="I16" s="41">
        <v>63.448</v>
      </c>
      <c r="J16" s="41"/>
      <c r="K16" s="41">
        <v>0.81</v>
      </c>
      <c r="L16" s="41"/>
      <c r="M16" s="41">
        <v>35.049999999999997</v>
      </c>
      <c r="N16" s="40"/>
      <c r="O16" s="40"/>
    </row>
    <row r="17" spans="1:15" ht="14.25">
      <c r="A17" s="18" t="s">
        <v>81</v>
      </c>
      <c r="B17" s="18"/>
      <c r="C17" s="19">
        <v>1164</v>
      </c>
      <c r="D17" s="19"/>
      <c r="E17" s="19">
        <v>155</v>
      </c>
      <c r="F17" s="19"/>
      <c r="G17" s="19">
        <v>232</v>
      </c>
      <c r="H17" s="18"/>
      <c r="I17" s="41">
        <v>74.977999999999994</v>
      </c>
      <c r="J17" s="41"/>
      <c r="K17" s="41">
        <v>1.163</v>
      </c>
      <c r="L17" s="41"/>
      <c r="M17" s="41">
        <v>34.601999999999997</v>
      </c>
      <c r="N17" s="40"/>
      <c r="O17" s="40"/>
    </row>
    <row r="18" spans="1:15" ht="14.25">
      <c r="A18" s="18" t="s">
        <v>37</v>
      </c>
      <c r="B18" s="18"/>
      <c r="C18" s="19">
        <v>888</v>
      </c>
      <c r="D18" s="19"/>
      <c r="E18" s="19">
        <v>155</v>
      </c>
      <c r="F18" s="19"/>
      <c r="G18" s="19">
        <v>375</v>
      </c>
      <c r="H18" s="18"/>
      <c r="I18" s="41">
        <v>57.2</v>
      </c>
      <c r="J18" s="41"/>
      <c r="K18" s="41">
        <v>1.0880000000000001</v>
      </c>
      <c r="L18" s="41"/>
      <c r="M18" s="41">
        <v>55.93</v>
      </c>
      <c r="N18" s="40"/>
      <c r="O18" s="40"/>
    </row>
    <row r="19" spans="1:15" ht="14.25">
      <c r="A19" s="18" t="s">
        <v>38</v>
      </c>
      <c r="B19" s="18"/>
      <c r="C19" s="19">
        <v>1080</v>
      </c>
      <c r="D19" s="19"/>
      <c r="E19" s="19">
        <v>164</v>
      </c>
      <c r="F19" s="19"/>
      <c r="G19" s="19">
        <v>296</v>
      </c>
      <c r="H19" s="18"/>
      <c r="I19" s="41">
        <v>69.567999999999998</v>
      </c>
      <c r="J19" s="41"/>
      <c r="K19" s="41">
        <v>1.7549999999999999</v>
      </c>
      <c r="L19" s="41"/>
      <c r="M19" s="41">
        <v>44.148000000000003</v>
      </c>
      <c r="N19" s="40"/>
      <c r="O19" s="40"/>
    </row>
    <row r="20" spans="1:15" ht="14.25">
      <c r="A20" s="18" t="s">
        <v>39</v>
      </c>
      <c r="B20" s="18"/>
      <c r="C20" s="19">
        <v>1540</v>
      </c>
      <c r="D20" s="19"/>
      <c r="E20" s="19">
        <v>164</v>
      </c>
      <c r="F20" s="19"/>
      <c r="G20" s="19">
        <v>300</v>
      </c>
      <c r="H20" s="18"/>
      <c r="I20" s="41">
        <v>99.197999999999993</v>
      </c>
      <c r="J20" s="41"/>
      <c r="K20" s="41">
        <v>1.23</v>
      </c>
      <c r="L20" s="41"/>
      <c r="M20" s="41">
        <v>44.744</v>
      </c>
      <c r="N20" s="40"/>
      <c r="O20" s="40"/>
    </row>
    <row r="21" spans="1:15" ht="14.25">
      <c r="A21" s="18" t="s">
        <v>40</v>
      </c>
      <c r="B21" s="18"/>
      <c r="C21" s="19">
        <v>1303</v>
      </c>
      <c r="D21" s="19"/>
      <c r="E21" s="19">
        <v>256</v>
      </c>
      <c r="F21" s="19"/>
      <c r="G21" s="19">
        <v>285</v>
      </c>
      <c r="H21" s="18"/>
      <c r="I21" s="41">
        <v>80.518000000000001</v>
      </c>
      <c r="J21" s="41"/>
      <c r="K21" s="41">
        <v>1.875</v>
      </c>
      <c r="L21" s="41"/>
      <c r="M21" s="41">
        <v>43.85</v>
      </c>
      <c r="N21" s="40"/>
      <c r="O21" s="40"/>
    </row>
    <row r="22" spans="1:15" ht="14.25">
      <c r="A22" s="18" t="s">
        <v>5</v>
      </c>
      <c r="B22" s="18"/>
      <c r="C22" s="19">
        <v>520</v>
      </c>
      <c r="D22" s="19"/>
      <c r="E22" s="19">
        <v>212</v>
      </c>
      <c r="F22" s="19"/>
      <c r="G22" s="19">
        <v>320</v>
      </c>
      <c r="H22" s="18"/>
      <c r="I22" s="41">
        <v>30.919</v>
      </c>
      <c r="J22" s="41"/>
      <c r="K22" s="41">
        <v>1.59</v>
      </c>
      <c r="L22" s="41"/>
      <c r="M22" s="41">
        <v>42.954999999999998</v>
      </c>
      <c r="N22" s="40"/>
      <c r="O22" s="40"/>
    </row>
    <row r="23" spans="1:15" ht="14.25">
      <c r="A23" s="18" t="s">
        <v>7</v>
      </c>
      <c r="B23" s="18"/>
      <c r="C23" s="19">
        <v>698</v>
      </c>
      <c r="D23" s="19"/>
      <c r="E23" s="19">
        <v>93</v>
      </c>
      <c r="F23" s="19"/>
      <c r="G23" s="19">
        <v>185</v>
      </c>
      <c r="H23" s="18"/>
      <c r="I23" s="41">
        <v>44.960999999999999</v>
      </c>
      <c r="J23" s="41"/>
      <c r="K23" s="41">
        <v>0.69800000000000006</v>
      </c>
      <c r="L23" s="41"/>
      <c r="M23" s="41">
        <v>27.591999999999999</v>
      </c>
      <c r="N23" s="40"/>
      <c r="O23" s="40"/>
    </row>
    <row r="24" spans="1:15" ht="14.25">
      <c r="A24" s="18" t="s">
        <v>8</v>
      </c>
      <c r="B24" s="18"/>
      <c r="C24" s="19">
        <v>1187</v>
      </c>
      <c r="D24" s="19"/>
      <c r="E24" s="19">
        <v>162</v>
      </c>
      <c r="F24" s="19"/>
      <c r="G24" s="19">
        <v>228</v>
      </c>
      <c r="H24" s="18"/>
      <c r="I24" s="41">
        <v>76.459999999999994</v>
      </c>
      <c r="J24" s="41"/>
      <c r="K24" s="41">
        <v>1.2150000000000001</v>
      </c>
      <c r="L24" s="41"/>
      <c r="M24" s="41">
        <v>34.006</v>
      </c>
      <c r="N24" s="40"/>
      <c r="O24" s="40"/>
    </row>
    <row r="25" spans="1:15" ht="14.25">
      <c r="A25" s="18" t="s">
        <v>82</v>
      </c>
      <c r="B25" s="18"/>
      <c r="C25" s="19">
        <v>1244</v>
      </c>
      <c r="D25" s="19"/>
      <c r="E25" s="19">
        <v>202</v>
      </c>
      <c r="F25" s="19"/>
      <c r="G25" s="19">
        <v>376</v>
      </c>
      <c r="H25" s="18"/>
      <c r="I25" s="41">
        <v>80.132000000000005</v>
      </c>
      <c r="J25" s="41"/>
      <c r="K25" s="41">
        <v>1.5149999999999999</v>
      </c>
      <c r="L25" s="41"/>
      <c r="M25" s="41">
        <v>56.08</v>
      </c>
      <c r="N25" s="40"/>
      <c r="O25" s="40"/>
    </row>
    <row r="26" spans="1:15" ht="14.25">
      <c r="A26" s="18" t="s">
        <v>83</v>
      </c>
      <c r="B26" s="18"/>
      <c r="C26" s="19">
        <v>1100</v>
      </c>
      <c r="D26" s="19"/>
      <c r="E26" s="19">
        <v>393</v>
      </c>
      <c r="F26" s="19"/>
      <c r="G26" s="19">
        <v>381</v>
      </c>
      <c r="H26" s="18"/>
      <c r="I26" s="41">
        <v>70.855999999999995</v>
      </c>
      <c r="J26" s="41"/>
      <c r="K26" s="41">
        <v>2.948</v>
      </c>
      <c r="L26" s="41"/>
      <c r="M26" s="41">
        <v>56.825000000000003</v>
      </c>
      <c r="N26" s="40"/>
      <c r="O26" s="40"/>
    </row>
    <row r="27" spans="1:15" ht="14.25">
      <c r="A27" s="18" t="s">
        <v>84</v>
      </c>
      <c r="B27" s="18"/>
      <c r="C27" s="19">
        <v>1410</v>
      </c>
      <c r="D27" s="19"/>
      <c r="E27" s="19">
        <v>223</v>
      </c>
      <c r="F27" s="19"/>
      <c r="G27" s="19">
        <v>308</v>
      </c>
      <c r="H27" s="18"/>
      <c r="I27" s="41">
        <v>90.823999999999998</v>
      </c>
      <c r="J27" s="41"/>
      <c r="K27" s="41">
        <v>1.673</v>
      </c>
      <c r="L27" s="41"/>
      <c r="M27" s="41">
        <v>45.938000000000002</v>
      </c>
      <c r="N27" s="40"/>
      <c r="O27" s="40"/>
    </row>
    <row r="28" spans="1:15" ht="16.5" customHeight="1">
      <c r="A28" s="18" t="s">
        <v>12</v>
      </c>
      <c r="B28" s="18"/>
      <c r="C28" s="19">
        <v>1214</v>
      </c>
      <c r="D28" s="19"/>
      <c r="E28" s="19">
        <v>243</v>
      </c>
      <c r="F28" s="19"/>
      <c r="G28" s="19">
        <v>379</v>
      </c>
      <c r="H28" s="42"/>
      <c r="I28" s="41">
        <v>77.953999999999994</v>
      </c>
      <c r="J28" s="41"/>
      <c r="K28" s="41">
        <v>1.823</v>
      </c>
      <c r="L28" s="41"/>
      <c r="M28" s="41">
        <v>56.268999999999998</v>
      </c>
      <c r="N28" s="40"/>
      <c r="O28" s="40"/>
    </row>
    <row r="29" spans="1:15" ht="14.25">
      <c r="A29" s="18" t="s">
        <v>13</v>
      </c>
      <c r="B29" s="18"/>
      <c r="C29" s="19">
        <v>1020</v>
      </c>
      <c r="D29" s="19"/>
      <c r="E29" s="19">
        <v>378</v>
      </c>
      <c r="F29" s="19"/>
      <c r="G29" s="19">
        <v>398</v>
      </c>
      <c r="H29" s="18"/>
      <c r="I29" s="41">
        <v>57.4</v>
      </c>
      <c r="J29" s="41"/>
      <c r="K29" s="41">
        <v>3.024</v>
      </c>
      <c r="L29" s="41"/>
      <c r="M29" s="41">
        <v>59</v>
      </c>
    </row>
    <row r="30" spans="1:15" ht="14.25">
      <c r="A30" s="18" t="s">
        <v>85</v>
      </c>
      <c r="B30" s="18"/>
      <c r="C30" s="19">
        <v>1321</v>
      </c>
      <c r="D30" s="19"/>
      <c r="E30" s="19">
        <v>204</v>
      </c>
      <c r="F30" s="19"/>
      <c r="G30" s="19">
        <v>388</v>
      </c>
      <c r="H30" s="42"/>
      <c r="I30" s="41">
        <v>71.2</v>
      </c>
      <c r="J30" s="41"/>
      <c r="K30" s="41">
        <v>1.6319999999999999</v>
      </c>
      <c r="L30" s="41"/>
      <c r="M30" s="41">
        <v>58.3</v>
      </c>
    </row>
    <row r="31" spans="1:15" ht="14.25">
      <c r="A31" s="18" t="s">
        <v>15</v>
      </c>
      <c r="B31" s="18"/>
      <c r="C31" s="19">
        <v>1576</v>
      </c>
      <c r="D31" s="19"/>
      <c r="E31" s="19">
        <v>92</v>
      </c>
      <c r="F31" s="19"/>
      <c r="G31" s="19">
        <v>361</v>
      </c>
      <c r="H31" s="18"/>
      <c r="I31" s="41">
        <v>92.852000000000004</v>
      </c>
      <c r="J31" s="41"/>
      <c r="K31" s="41">
        <v>0.7</v>
      </c>
      <c r="L31" s="41"/>
      <c r="M31" s="41">
        <v>56.1</v>
      </c>
    </row>
    <row r="32" spans="1:15" ht="14.25">
      <c r="A32" s="18" t="s">
        <v>16</v>
      </c>
      <c r="B32" s="18"/>
      <c r="C32" s="19">
        <v>1344</v>
      </c>
      <c r="D32" s="19"/>
      <c r="E32" s="19">
        <v>91</v>
      </c>
      <c r="F32" s="19"/>
      <c r="G32" s="19">
        <v>383</v>
      </c>
      <c r="H32" s="42"/>
      <c r="I32" s="41">
        <v>78.3</v>
      </c>
      <c r="J32" s="41"/>
      <c r="K32" s="41">
        <v>0.7</v>
      </c>
      <c r="L32" s="41"/>
      <c r="M32" s="41">
        <v>62.9</v>
      </c>
    </row>
    <row r="33" spans="1:19" ht="14.25">
      <c r="A33" s="18" t="s">
        <v>17</v>
      </c>
      <c r="B33" s="18"/>
      <c r="C33" s="19">
        <v>1082</v>
      </c>
      <c r="D33" s="19"/>
      <c r="E33" s="19">
        <v>86</v>
      </c>
      <c r="F33" s="19"/>
      <c r="G33" s="19">
        <v>301</v>
      </c>
      <c r="H33" s="18"/>
      <c r="I33" s="41">
        <v>65.8</v>
      </c>
      <c r="J33" s="41"/>
      <c r="K33" s="41">
        <v>0.7</v>
      </c>
      <c r="L33" s="41"/>
      <c r="M33" s="41">
        <v>47.3</v>
      </c>
    </row>
    <row r="34" spans="1:19" ht="14.25">
      <c r="A34" s="18" t="s">
        <v>18</v>
      </c>
      <c r="B34" s="18"/>
      <c r="C34" s="19">
        <v>1180</v>
      </c>
      <c r="D34" s="19"/>
      <c r="E34" s="19">
        <v>57</v>
      </c>
      <c r="F34" s="19"/>
      <c r="G34" s="19">
        <v>236</v>
      </c>
      <c r="H34" s="18"/>
      <c r="I34" s="41">
        <v>72.099999999999994</v>
      </c>
      <c r="J34" s="41"/>
      <c r="K34" s="41">
        <v>0.5</v>
      </c>
      <c r="L34" s="41"/>
      <c r="M34" s="41">
        <v>37.6</v>
      </c>
      <c r="Q34" s="43"/>
      <c r="R34" s="43"/>
      <c r="S34" s="43"/>
    </row>
    <row r="35" spans="1:19" ht="14.25">
      <c r="A35" s="20">
        <v>1997</v>
      </c>
      <c r="B35" s="18"/>
      <c r="C35" s="19">
        <v>1502</v>
      </c>
      <c r="D35" s="19"/>
      <c r="E35" s="19">
        <v>187</v>
      </c>
      <c r="F35" s="19"/>
      <c r="G35" s="19">
        <v>249</v>
      </c>
      <c r="H35" s="18"/>
      <c r="I35" s="41">
        <v>92.662999999999997</v>
      </c>
      <c r="J35" s="41"/>
      <c r="K35" s="41">
        <v>1.496</v>
      </c>
      <c r="L35" s="41"/>
      <c r="M35" s="41">
        <v>42.152999999999999</v>
      </c>
    </row>
    <row r="36" spans="1:19" ht="14.25">
      <c r="A36" s="20">
        <v>1998</v>
      </c>
      <c r="B36" s="18"/>
      <c r="C36" s="19">
        <v>937</v>
      </c>
      <c r="D36" s="19"/>
      <c r="E36" s="19">
        <v>103</v>
      </c>
      <c r="F36" s="19"/>
      <c r="G36" s="19">
        <v>333</v>
      </c>
      <c r="H36" s="18"/>
      <c r="I36" s="41">
        <v>57.777000000000001</v>
      </c>
      <c r="J36" s="41"/>
      <c r="K36" s="41">
        <v>0.82399999999999995</v>
      </c>
      <c r="L36" s="41"/>
      <c r="M36" s="41">
        <v>54.790999999999997</v>
      </c>
    </row>
    <row r="37" spans="1:19" ht="15.75" customHeight="1">
      <c r="A37" s="20">
        <v>1999</v>
      </c>
      <c r="B37" s="18"/>
      <c r="C37" s="19">
        <v>946</v>
      </c>
      <c r="D37" s="19"/>
      <c r="E37" s="19">
        <v>174</v>
      </c>
      <c r="F37" s="19"/>
      <c r="G37" s="19">
        <v>390</v>
      </c>
      <c r="H37" s="18"/>
      <c r="I37" s="41">
        <v>91.484926369999997</v>
      </c>
      <c r="J37" s="41"/>
      <c r="K37" s="41">
        <v>1.3919999999999999</v>
      </c>
      <c r="L37" s="41"/>
      <c r="M37" s="41">
        <v>61.057529199999998</v>
      </c>
      <c r="Q37" s="44"/>
      <c r="R37" s="44"/>
      <c r="S37" s="44"/>
    </row>
    <row r="38" spans="1:19" s="50" customFormat="1" ht="14.25">
      <c r="A38" s="45">
        <v>2000</v>
      </c>
      <c r="B38" s="46"/>
      <c r="C38" s="47">
        <v>1222</v>
      </c>
      <c r="D38" s="47"/>
      <c r="E38" s="47">
        <v>165</v>
      </c>
      <c r="F38" s="47"/>
      <c r="G38" s="47">
        <v>384</v>
      </c>
      <c r="H38" s="46"/>
      <c r="I38" s="48">
        <v>75.515000000000001</v>
      </c>
      <c r="J38" s="48"/>
      <c r="K38" s="49">
        <v>1.32</v>
      </c>
      <c r="L38" s="49"/>
      <c r="M38" s="49">
        <v>59.996000000000002</v>
      </c>
    </row>
    <row r="39" spans="1:19" ht="14.25">
      <c r="A39" s="20">
        <v>2001</v>
      </c>
      <c r="B39" s="18"/>
      <c r="C39" s="51">
        <v>1468</v>
      </c>
      <c r="D39" s="51"/>
      <c r="E39" s="52">
        <v>159</v>
      </c>
      <c r="F39" s="52"/>
      <c r="G39" s="52">
        <v>322</v>
      </c>
      <c r="H39" s="18"/>
      <c r="I39" s="53">
        <v>82.106323270000004</v>
      </c>
      <c r="J39" s="53"/>
      <c r="K39" s="331" t="s">
        <v>6</v>
      </c>
      <c r="L39" s="53"/>
      <c r="M39" s="53">
        <v>31</v>
      </c>
    </row>
    <row r="40" spans="1:19" ht="14.25">
      <c r="A40" s="20">
        <v>2002</v>
      </c>
      <c r="B40" s="18"/>
      <c r="C40" s="51">
        <v>1201</v>
      </c>
      <c r="D40" s="51"/>
      <c r="E40" s="52">
        <v>173</v>
      </c>
      <c r="F40" s="52"/>
      <c r="G40" s="52">
        <v>281</v>
      </c>
      <c r="H40" s="18"/>
      <c r="I40" s="53">
        <v>77.422687515609923</v>
      </c>
      <c r="J40" s="53"/>
      <c r="K40" s="53">
        <v>1.1580408163265306</v>
      </c>
      <c r="L40" s="53"/>
      <c r="M40" s="53">
        <v>42.35900934772009</v>
      </c>
      <c r="Q40" s="43"/>
      <c r="R40" s="43"/>
      <c r="S40" s="43"/>
    </row>
    <row r="41" spans="1:19" ht="14.25">
      <c r="A41" s="20">
        <v>2003</v>
      </c>
      <c r="B41" s="18"/>
      <c r="C41" s="51">
        <v>1203</v>
      </c>
      <c r="D41" s="51"/>
      <c r="E41" s="52">
        <v>197</v>
      </c>
      <c r="F41" s="52"/>
      <c r="G41" s="52">
        <v>294</v>
      </c>
      <c r="H41" s="18"/>
      <c r="I41" s="53">
        <v>77.551623570000004</v>
      </c>
      <c r="J41" s="53"/>
      <c r="K41" s="53">
        <v>1.3186939660000001</v>
      </c>
      <c r="L41" s="53"/>
      <c r="M41" s="53">
        <v>44.318677199999996</v>
      </c>
      <c r="N41" s="114"/>
      <c r="Q41" s="43"/>
      <c r="R41" s="43"/>
      <c r="S41" s="43"/>
    </row>
    <row r="42" spans="1:19" s="50" customFormat="1" ht="16.5">
      <c r="A42" s="45">
        <v>2004</v>
      </c>
      <c r="B42" s="54"/>
      <c r="C42" s="55">
        <v>1256</v>
      </c>
      <c r="D42" s="56"/>
      <c r="E42" s="57">
        <v>215</v>
      </c>
      <c r="F42" s="58"/>
      <c r="G42" s="57">
        <v>301</v>
      </c>
      <c r="H42" s="59"/>
      <c r="I42" s="62">
        <v>80.968278640000008</v>
      </c>
      <c r="J42" s="146"/>
      <c r="K42" s="62">
        <v>1.4391837699999999</v>
      </c>
      <c r="L42" s="145"/>
      <c r="M42" s="62">
        <v>45.373883799999994</v>
      </c>
      <c r="N42" s="59"/>
    </row>
    <row r="43" spans="1:19" ht="16.5">
      <c r="A43" s="20">
        <v>2005</v>
      </c>
      <c r="B43" s="3"/>
      <c r="C43" s="51">
        <v>1228</v>
      </c>
      <c r="D43" s="60"/>
      <c r="E43" s="3">
        <v>182</v>
      </c>
      <c r="F43" s="61"/>
      <c r="G43" s="3">
        <v>314</v>
      </c>
      <c r="H43" s="61"/>
      <c r="I43" s="62">
        <v>79.16325332000001</v>
      </c>
      <c r="J43" s="61"/>
      <c r="K43" s="62">
        <v>1.218285796</v>
      </c>
      <c r="L43" s="63"/>
      <c r="M43" s="62">
        <v>47.333553199999997</v>
      </c>
      <c r="N43" s="61"/>
    </row>
    <row r="44" spans="1:19" ht="14.25" customHeight="1">
      <c r="A44" s="20">
        <v>2006</v>
      </c>
      <c r="B44" s="3"/>
      <c r="C44" s="51">
        <v>1284</v>
      </c>
      <c r="D44" s="60"/>
      <c r="E44" s="3">
        <v>187</v>
      </c>
      <c r="F44" s="61"/>
      <c r="G44" s="3">
        <v>327</v>
      </c>
      <c r="H44" s="61"/>
      <c r="I44" s="62">
        <v>82.773303960000007</v>
      </c>
      <c r="J44" s="63"/>
      <c r="K44" s="62">
        <v>1.2517551859999998</v>
      </c>
      <c r="L44" s="63"/>
      <c r="M44" s="62">
        <v>49.2932226</v>
      </c>
      <c r="N44" s="61"/>
    </row>
    <row r="45" spans="1:19" ht="15" customHeight="1">
      <c r="A45" s="20">
        <v>2007</v>
      </c>
      <c r="C45" s="51">
        <v>1346</v>
      </c>
      <c r="D45" s="60"/>
      <c r="E45" s="3">
        <v>143</v>
      </c>
      <c r="F45" s="61"/>
      <c r="G45" s="3">
        <v>303</v>
      </c>
      <c r="H45" s="61"/>
      <c r="I45" s="62">
        <v>86.770145740000004</v>
      </c>
      <c r="J45" s="63"/>
      <c r="K45" s="62">
        <v>0.95722455400000006</v>
      </c>
      <c r="L45" s="63"/>
      <c r="M45" s="62">
        <v>45.675371399999996</v>
      </c>
      <c r="N45" s="61"/>
    </row>
    <row r="46" spans="1:19" ht="15" customHeight="1">
      <c r="A46" s="20">
        <v>2008</v>
      </c>
      <c r="C46" s="51">
        <v>1469</v>
      </c>
      <c r="D46" s="60"/>
      <c r="E46" s="3">
        <v>133</v>
      </c>
      <c r="F46" s="61"/>
      <c r="G46" s="3">
        <v>289</v>
      </c>
      <c r="H46" s="61"/>
      <c r="I46" s="62">
        <v>94.699364110000005</v>
      </c>
      <c r="J46" s="63"/>
      <c r="K46" s="62">
        <v>0.89028577399999997</v>
      </c>
      <c r="L46" s="63"/>
      <c r="M46" s="62">
        <v>43.5649582</v>
      </c>
      <c r="N46" s="63"/>
      <c r="O46" s="63"/>
    </row>
    <row r="47" spans="1:19" ht="15" customHeight="1">
      <c r="A47" s="20">
        <v>2009</v>
      </c>
      <c r="C47" s="51">
        <v>1050</v>
      </c>
      <c r="D47" s="60"/>
      <c r="E47" s="3">
        <v>118</v>
      </c>
      <c r="F47" s="61"/>
      <c r="G47" s="3">
        <v>269</v>
      </c>
      <c r="H47" s="61"/>
      <c r="I47" s="62">
        <v>67.688449500000004</v>
      </c>
      <c r="J47" s="63"/>
      <c r="K47" s="62">
        <v>0.78987760400000007</v>
      </c>
      <c r="L47" s="63"/>
      <c r="M47" s="62">
        <v>40.550082199999999</v>
      </c>
      <c r="N47" s="61"/>
      <c r="O47" s="63"/>
    </row>
    <row r="48" spans="1:19" ht="15" customHeight="1">
      <c r="A48" s="20">
        <v>2010</v>
      </c>
      <c r="C48" s="51">
        <v>946</v>
      </c>
      <c r="D48" s="60"/>
      <c r="E48" s="3">
        <v>119</v>
      </c>
      <c r="F48" s="61"/>
      <c r="G48" s="3">
        <v>196</v>
      </c>
      <c r="H48" s="61"/>
      <c r="I48" s="62">
        <v>60.98406974000001</v>
      </c>
      <c r="J48" s="62"/>
      <c r="K48" s="62">
        <v>0.79657148199999994</v>
      </c>
      <c r="L48" s="63"/>
      <c r="M48" s="62">
        <v>29.545784799999996</v>
      </c>
      <c r="N48" s="61"/>
      <c r="O48" s="63"/>
    </row>
    <row r="49" spans="1:19" ht="15" customHeight="1">
      <c r="A49" s="20">
        <v>2011</v>
      </c>
      <c r="C49" s="51">
        <v>988</v>
      </c>
      <c r="D49" s="60"/>
      <c r="E49" s="3">
        <v>125</v>
      </c>
      <c r="F49" s="61"/>
      <c r="G49" s="3">
        <v>216</v>
      </c>
      <c r="H49" s="61"/>
      <c r="I49" s="62">
        <v>63.691607720000007</v>
      </c>
      <c r="J49" s="62"/>
      <c r="K49" s="62">
        <v>0.83673474999999997</v>
      </c>
      <c r="L49" s="144"/>
      <c r="M49" s="62">
        <v>32.560660800000001</v>
      </c>
      <c r="N49" s="61"/>
      <c r="O49" s="63"/>
    </row>
    <row r="50" spans="1:19" ht="15" customHeight="1">
      <c r="A50" s="20">
        <v>2012</v>
      </c>
      <c r="C50" s="51">
        <v>1184</v>
      </c>
      <c r="D50" s="60"/>
      <c r="E50" s="3">
        <v>172</v>
      </c>
      <c r="F50" s="61"/>
      <c r="G50" s="3">
        <v>242</v>
      </c>
      <c r="H50" s="61"/>
      <c r="I50" s="62">
        <v>76.326784959999998</v>
      </c>
      <c r="J50" s="62"/>
      <c r="K50" s="330">
        <v>1.1513470159999999</v>
      </c>
      <c r="L50" s="62"/>
      <c r="M50" s="62">
        <v>36.479999599999992</v>
      </c>
      <c r="N50" s="3"/>
      <c r="O50" s="63"/>
    </row>
    <row r="51" spans="1:19" ht="15" customHeight="1">
      <c r="A51" s="20">
        <v>2013</v>
      </c>
      <c r="C51" s="51">
        <v>1142</v>
      </c>
      <c r="D51" s="60"/>
      <c r="E51" s="3">
        <v>190</v>
      </c>
      <c r="F51" s="61"/>
      <c r="G51" s="3">
        <v>292</v>
      </c>
      <c r="H51" s="61"/>
      <c r="I51" s="62">
        <v>73.619246980000014</v>
      </c>
      <c r="J51" s="62"/>
      <c r="K51" s="330">
        <v>1.2718368200000001</v>
      </c>
      <c r="L51" s="62"/>
      <c r="M51" s="62">
        <v>44.017189599999995</v>
      </c>
      <c r="O51" s="63"/>
    </row>
    <row r="52" spans="1:19" ht="9" customHeight="1" thickBot="1">
      <c r="A52" s="64"/>
      <c r="B52" s="65"/>
      <c r="C52" s="65"/>
      <c r="D52" s="65"/>
      <c r="E52" s="65"/>
      <c r="F52" s="65"/>
      <c r="G52" s="65"/>
      <c r="H52" s="66"/>
      <c r="I52" s="67"/>
      <c r="J52" s="67"/>
      <c r="K52" s="67"/>
      <c r="L52" s="67"/>
      <c r="M52" s="67"/>
    </row>
    <row r="53" spans="1:19" ht="18" customHeight="1">
      <c r="A53" s="22"/>
      <c r="B53" s="68"/>
      <c r="C53" s="68"/>
      <c r="D53" s="69"/>
      <c r="E53" s="70"/>
      <c r="F53" s="70"/>
      <c r="G53" s="71"/>
      <c r="H53" s="72"/>
      <c r="I53" s="73"/>
      <c r="J53" s="73"/>
      <c r="K53" s="74"/>
      <c r="L53" s="74"/>
      <c r="M53" s="75" t="s">
        <v>237</v>
      </c>
      <c r="N53" s="76"/>
      <c r="O53" s="76"/>
      <c r="Q53" s="67"/>
      <c r="R53" s="67"/>
      <c r="S53" s="67"/>
    </row>
    <row r="54" spans="1:19" ht="18" customHeight="1">
      <c r="A54" s="329" t="s">
        <v>207</v>
      </c>
      <c r="B54" s="69"/>
      <c r="C54" s="69"/>
      <c r="D54" s="69"/>
      <c r="E54" s="70"/>
      <c r="F54" s="70"/>
      <c r="G54" s="71"/>
      <c r="H54" s="325"/>
      <c r="I54" s="326"/>
      <c r="J54" s="326"/>
      <c r="K54" s="327"/>
      <c r="L54" s="327"/>
      <c r="M54" s="328"/>
      <c r="N54" s="76"/>
      <c r="O54" s="76"/>
      <c r="Q54" s="67"/>
      <c r="R54" s="67"/>
      <c r="S54" s="67"/>
    </row>
    <row r="55" spans="1:19" ht="13.5">
      <c r="A55" s="28" t="s">
        <v>158</v>
      </c>
      <c r="B55" s="70"/>
      <c r="C55" s="70"/>
      <c r="D55" s="70"/>
      <c r="E55" s="70"/>
      <c r="F55" s="70"/>
      <c r="G55" s="71"/>
      <c r="H55" s="77"/>
      <c r="I55" s="78"/>
      <c r="J55" s="78"/>
      <c r="K55" s="78"/>
      <c r="L55" s="78"/>
      <c r="M55" s="79"/>
      <c r="N55" s="76"/>
      <c r="O55" s="76"/>
    </row>
    <row r="56" spans="1:19" ht="12.75">
      <c r="A56" s="329" t="s">
        <v>206</v>
      </c>
      <c r="B56" s="70"/>
      <c r="C56" s="70"/>
      <c r="D56" s="70"/>
      <c r="E56" s="70"/>
      <c r="F56" s="70"/>
      <c r="G56" s="71"/>
      <c r="H56" s="77"/>
      <c r="I56" s="78"/>
      <c r="J56" s="78"/>
      <c r="K56" s="78"/>
      <c r="L56" s="78"/>
      <c r="M56" s="79"/>
      <c r="N56" s="76"/>
      <c r="O56" s="76"/>
    </row>
    <row r="57" spans="1:19" ht="12.75">
      <c r="A57" s="66"/>
      <c r="B57" s="66"/>
      <c r="C57" s="70"/>
      <c r="D57" s="70"/>
      <c r="E57" s="70"/>
      <c r="F57" s="70"/>
      <c r="G57" s="71"/>
      <c r="H57" s="77"/>
      <c r="I57" s="78"/>
      <c r="J57" s="78"/>
      <c r="K57" s="78"/>
      <c r="L57" s="78"/>
      <c r="M57" s="79"/>
      <c r="N57" s="76"/>
      <c r="O57" s="76"/>
    </row>
    <row r="58" spans="1:19" ht="12.75">
      <c r="A58" s="66"/>
      <c r="B58" s="66"/>
      <c r="C58" s="70"/>
      <c r="D58" s="70"/>
      <c r="E58" s="70"/>
      <c r="F58" s="70"/>
      <c r="G58" s="71"/>
      <c r="H58" s="77"/>
      <c r="I58" s="78"/>
      <c r="J58" s="78"/>
      <c r="K58" s="78"/>
      <c r="L58" s="78"/>
      <c r="M58" s="79"/>
      <c r="N58" s="76"/>
      <c r="O58" s="76"/>
    </row>
    <row r="59" spans="1:19" ht="12.75">
      <c r="A59" s="66"/>
      <c r="B59" s="66"/>
      <c r="C59" s="70"/>
      <c r="D59" s="70"/>
      <c r="E59" s="70"/>
      <c r="F59" s="70"/>
      <c r="G59" s="71"/>
      <c r="H59" s="77"/>
      <c r="I59" s="78"/>
      <c r="J59" s="78"/>
      <c r="K59" s="78"/>
      <c r="L59" s="78"/>
      <c r="M59" s="79"/>
      <c r="N59" s="76"/>
      <c r="O59" s="76"/>
    </row>
    <row r="60" spans="1:19" ht="12.75">
      <c r="A60" s="66"/>
      <c r="B60" s="66"/>
      <c r="C60" s="70"/>
      <c r="D60" s="70"/>
      <c r="E60" s="70"/>
      <c r="F60" s="70"/>
      <c r="G60" s="71"/>
      <c r="H60" s="77"/>
      <c r="I60" s="78"/>
      <c r="J60" s="78"/>
      <c r="K60" s="78"/>
      <c r="L60" s="78"/>
      <c r="M60" s="79"/>
      <c r="N60" s="76"/>
      <c r="O60" s="76"/>
    </row>
    <row r="61" spans="1:19" ht="12.75">
      <c r="A61" s="66"/>
      <c r="B61" s="66"/>
      <c r="C61" s="70"/>
      <c r="D61" s="70"/>
      <c r="E61" s="70"/>
      <c r="F61" s="70"/>
      <c r="G61" s="70"/>
      <c r="H61" s="77"/>
      <c r="I61" s="78"/>
      <c r="J61" s="78"/>
      <c r="K61" s="78"/>
      <c r="L61" s="78"/>
      <c r="M61" s="79"/>
      <c r="N61" s="76"/>
      <c r="O61" s="76"/>
    </row>
    <row r="62" spans="1:19" ht="12.75">
      <c r="A62" s="66"/>
      <c r="B62" s="66"/>
      <c r="C62" s="70"/>
      <c r="D62" s="70"/>
      <c r="E62" s="70"/>
      <c r="F62" s="70"/>
      <c r="G62" s="70"/>
      <c r="H62" s="66"/>
      <c r="I62" s="80"/>
      <c r="J62" s="80"/>
      <c r="K62" s="80"/>
      <c r="L62" s="80"/>
      <c r="M62" s="40"/>
      <c r="N62" s="40"/>
      <c r="O62" s="40"/>
    </row>
    <row r="63" spans="1:19" ht="12.75">
      <c r="A63" s="66"/>
      <c r="B63" s="66"/>
      <c r="C63" s="70"/>
      <c r="D63" s="70"/>
      <c r="E63" s="70"/>
      <c r="F63" s="70"/>
      <c r="G63" s="70"/>
      <c r="H63" s="66"/>
      <c r="I63" s="80"/>
      <c r="J63" s="80"/>
      <c r="K63" s="80"/>
      <c r="L63" s="80"/>
      <c r="M63" s="40"/>
      <c r="N63" s="40"/>
      <c r="O63" s="40"/>
    </row>
    <row r="64" spans="1:19" ht="12.75">
      <c r="A64" s="66"/>
      <c r="B64" s="66"/>
      <c r="C64" s="70"/>
      <c r="D64" s="70"/>
      <c r="E64" s="70"/>
      <c r="F64" s="70"/>
      <c r="G64" s="70"/>
      <c r="H64" s="66"/>
      <c r="I64" s="80"/>
      <c r="J64" s="80"/>
      <c r="K64" s="80"/>
      <c r="L64" s="80"/>
      <c r="M64" s="40"/>
      <c r="N64" s="40"/>
      <c r="O64" s="40"/>
    </row>
    <row r="65" spans="1:15" ht="12.75">
      <c r="A65" s="66"/>
      <c r="B65" s="66"/>
      <c r="C65" s="70"/>
      <c r="D65" s="70"/>
      <c r="E65" s="70"/>
      <c r="F65" s="70"/>
      <c r="G65" s="70"/>
      <c r="H65" s="66"/>
      <c r="I65" s="80"/>
      <c r="J65" s="80"/>
      <c r="K65" s="80"/>
      <c r="L65" s="80"/>
      <c r="M65" s="40"/>
      <c r="N65" s="40"/>
      <c r="O65" s="40"/>
    </row>
    <row r="66" spans="1:15" ht="12.75">
      <c r="A66" s="66"/>
      <c r="B66" s="66"/>
      <c r="C66" s="70"/>
      <c r="D66" s="70"/>
      <c r="E66" s="70"/>
      <c r="F66" s="70"/>
      <c r="G66" s="70"/>
      <c r="H66" s="66"/>
      <c r="I66" s="80"/>
      <c r="J66" s="80"/>
      <c r="K66" s="80"/>
      <c r="L66" s="80"/>
      <c r="M66" s="40"/>
      <c r="N66" s="40"/>
      <c r="O66" s="40"/>
    </row>
    <row r="67" spans="1:15" ht="12.75">
      <c r="A67" s="66"/>
      <c r="B67" s="66"/>
      <c r="C67" s="70"/>
      <c r="D67" s="70"/>
      <c r="E67" s="70"/>
      <c r="F67" s="70"/>
      <c r="G67" s="70"/>
      <c r="H67" s="66"/>
      <c r="I67" s="80"/>
      <c r="J67" s="80"/>
      <c r="K67" s="80"/>
      <c r="L67" s="80"/>
      <c r="M67" s="40"/>
      <c r="N67" s="40"/>
      <c r="O67" s="40"/>
    </row>
    <row r="68" spans="1:15" ht="12.75">
      <c r="A68" s="66"/>
      <c r="B68" s="66"/>
      <c r="C68" s="70"/>
      <c r="D68" s="70"/>
      <c r="E68" s="70"/>
      <c r="F68" s="70"/>
      <c r="G68" s="70"/>
      <c r="H68" s="66"/>
      <c r="I68" s="80"/>
      <c r="J68" s="80"/>
      <c r="K68" s="80"/>
      <c r="L68" s="80"/>
      <c r="M68" s="40"/>
      <c r="N68" s="40"/>
      <c r="O68" s="40"/>
    </row>
    <row r="69" spans="1:15" ht="12.75">
      <c r="A69" s="66"/>
      <c r="B69" s="66"/>
      <c r="C69" s="70"/>
      <c r="D69" s="70"/>
      <c r="E69" s="70"/>
      <c r="F69" s="70"/>
      <c r="G69" s="70"/>
      <c r="H69" s="66"/>
      <c r="I69" s="80"/>
      <c r="J69" s="80"/>
      <c r="K69" s="80"/>
      <c r="L69" s="80"/>
      <c r="M69" s="40"/>
      <c r="N69" s="40"/>
      <c r="O69" s="40"/>
    </row>
    <row r="70" spans="1:15" ht="12.75">
      <c r="A70" s="66"/>
      <c r="B70" s="66"/>
      <c r="C70" s="70"/>
      <c r="D70" s="70"/>
      <c r="E70" s="70"/>
      <c r="F70" s="70"/>
      <c r="G70" s="70"/>
      <c r="H70" s="66"/>
      <c r="I70" s="80"/>
      <c r="J70" s="80"/>
      <c r="K70" s="80"/>
      <c r="L70" s="80"/>
      <c r="M70" s="40"/>
      <c r="N70" s="40"/>
      <c r="O70" s="40"/>
    </row>
    <row r="71" spans="1:15" ht="12.75">
      <c r="A71" s="66"/>
      <c r="B71" s="66"/>
      <c r="C71" s="70"/>
      <c r="D71" s="70"/>
      <c r="E71" s="81"/>
      <c r="F71" s="81"/>
      <c r="G71" s="81"/>
      <c r="H71" s="66"/>
      <c r="I71" s="80"/>
      <c r="J71" s="80"/>
      <c r="K71" s="80"/>
      <c r="L71" s="80"/>
      <c r="M71" s="40"/>
      <c r="N71" s="40"/>
      <c r="O71" s="40"/>
    </row>
    <row r="72" spans="1:15">
      <c r="A72" s="82"/>
      <c r="B72" s="82"/>
      <c r="C72" s="81"/>
      <c r="D72" s="81"/>
      <c r="E72" s="82"/>
      <c r="F72" s="82"/>
      <c r="G72" s="82"/>
      <c r="H72" s="82"/>
      <c r="I72" s="40"/>
      <c r="J72" s="40"/>
      <c r="K72" s="40"/>
      <c r="L72" s="40"/>
      <c r="M72" s="40"/>
      <c r="N72" s="40"/>
      <c r="O72" s="40"/>
    </row>
    <row r="73" spans="1:15">
      <c r="A73" s="82"/>
      <c r="B73" s="82"/>
      <c r="C73" s="82"/>
      <c r="D73" s="82"/>
      <c r="E73" s="82"/>
      <c r="F73" s="82"/>
      <c r="G73" s="82"/>
      <c r="H73" s="82"/>
      <c r="I73" s="40"/>
      <c r="J73" s="40"/>
      <c r="K73" s="40"/>
      <c r="L73" s="40"/>
      <c r="M73" s="40"/>
      <c r="N73" s="40"/>
      <c r="O73" s="40"/>
    </row>
    <row r="74" spans="1:15">
      <c r="A74" s="82"/>
      <c r="B74" s="82"/>
      <c r="C74" s="82"/>
      <c r="D74" s="82"/>
      <c r="E74" s="82"/>
      <c r="F74" s="82"/>
      <c r="G74" s="82"/>
      <c r="H74" s="82"/>
      <c r="I74" s="40"/>
      <c r="J74" s="40"/>
      <c r="K74" s="40"/>
      <c r="L74" s="40"/>
      <c r="M74" s="40"/>
      <c r="N74" s="40"/>
      <c r="O74" s="40"/>
    </row>
    <row r="75" spans="1:15">
      <c r="A75" s="82"/>
      <c r="B75" s="82"/>
      <c r="C75" s="82"/>
      <c r="D75" s="82"/>
      <c r="H75" s="82"/>
      <c r="I75" s="40"/>
      <c r="J75" s="40"/>
      <c r="K75" s="40"/>
      <c r="L75" s="40"/>
      <c r="M75" s="40"/>
      <c r="N75" s="40"/>
      <c r="O75" s="40"/>
    </row>
    <row r="78" spans="1:15" ht="14.25">
      <c r="M78" s="83"/>
    </row>
    <row r="79" spans="1:15" ht="12.75" customHeight="1">
      <c r="B79" s="84"/>
      <c r="K79" s="378" t="s">
        <v>150</v>
      </c>
      <c r="L79" s="378"/>
      <c r="M79" s="378"/>
    </row>
    <row r="80" spans="1:15" ht="12.75" customHeight="1">
      <c r="B80" s="84"/>
      <c r="K80" s="378" t="s">
        <v>151</v>
      </c>
      <c r="L80" s="378"/>
      <c r="M80" s="378"/>
    </row>
    <row r="81" spans="13:13" ht="14.25">
      <c r="M81" s="83"/>
    </row>
    <row r="82" spans="13:13" ht="14.25">
      <c r="M82" s="83"/>
    </row>
    <row r="83" spans="13:13" ht="14.25">
      <c r="M83" s="83"/>
    </row>
    <row r="84" spans="13:13" ht="14.25">
      <c r="M84" s="83"/>
    </row>
    <row r="85" spans="13:13" ht="14.25">
      <c r="M85" s="83"/>
    </row>
    <row r="86" spans="13:13" ht="14.25">
      <c r="M86" s="83"/>
    </row>
  </sheetData>
  <customSheetViews>
    <customSheetView guid="{F09F7AC7-AFB1-4528-882D-64F3BA45AA1D}" topLeftCell="A28">
      <selection activeCell="A54" sqref="A54"/>
      <pageMargins left="1.22" right="0.19685039370078741" top="0.23622047244094491" bottom="0.23622047244094491" header="0.51181102362204722" footer="0.27559055118110237"/>
      <pageSetup paperSize="9" orientation="portrait" r:id="rId1"/>
      <headerFooter alignWithMargins="0"/>
    </customSheetView>
    <customSheetView guid="{F6DEE78C-D331-4A00-8176-F1368F0DC044}" topLeftCell="A28">
      <selection activeCell="M51" sqref="M51"/>
      <pageMargins left="1.22" right="0.19685039370078741" top="0.23622047244094491" bottom="0.23622047244094491" header="0.51181102362204722" footer="0.27559055118110237"/>
      <pageSetup paperSize="9" orientation="portrait" r:id="rId2"/>
      <headerFooter alignWithMargins="0"/>
    </customSheetView>
  </customSheetViews>
  <mergeCells count="2">
    <mergeCell ref="K80:M80"/>
    <mergeCell ref="K79:M79"/>
  </mergeCells>
  <phoneticPr fontId="0" type="noConversion"/>
  <hyperlinks>
    <hyperlink ref="K79" location="'3.3'!A1" display="Go to Next"/>
    <hyperlink ref="K80" location="Contents!A1" display="Back to Contents"/>
  </hyperlinks>
  <pageMargins left="1.22" right="0.19685039370078741" top="0.23622047244094491" bottom="0.23622047244094491" header="0.51181102362204722" footer="0.27559055118110237"/>
  <pageSetup paperSize="9" scale="76" orientation="portrait" r:id="rId3"/>
  <headerFooter alignWithMargins="0"/>
  <ignoredErrors>
    <ignoredError sqref="A33:A35 A6:A7 A8:A12 A13:A17 A18:A22 A23:A27 A28:A32" numberStoredAsText="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46"/>
  <sheetViews>
    <sheetView showOutlineSymbols="0" zoomScaleNormal="100" workbookViewId="0"/>
  </sheetViews>
  <sheetFormatPr defaultRowHeight="14.25"/>
  <cols>
    <col min="1" max="1" width="11.6640625" style="3" bestFit="1" customWidth="1"/>
    <col min="2" max="2" width="10.5" style="3" customWidth="1"/>
    <col min="3" max="4" width="9.83203125" style="3" customWidth="1"/>
    <col min="5" max="5" width="7.6640625" style="3" customWidth="1"/>
    <col min="6" max="7" width="9.83203125" style="3" customWidth="1"/>
    <col min="8" max="8" width="4.6640625" style="3" customWidth="1"/>
    <col min="9" max="10" width="9.83203125" style="3" customWidth="1"/>
    <col min="11" max="11" width="1.83203125" style="334" customWidth="1"/>
    <col min="12" max="12" width="9.33203125" style="3"/>
    <col min="13" max="13" width="14.1640625" style="86" bestFit="1" customWidth="1"/>
    <col min="14" max="16384" width="9.33203125" style="3"/>
  </cols>
  <sheetData>
    <row r="1" spans="1:14" ht="37.5">
      <c r="A1" s="87">
        <v>3.3</v>
      </c>
      <c r="B1" s="380" t="s">
        <v>167</v>
      </c>
      <c r="C1" s="380"/>
      <c r="D1" s="380"/>
      <c r="E1" s="380"/>
      <c r="F1" s="380"/>
      <c r="G1" s="380"/>
      <c r="H1" s="380"/>
      <c r="I1" s="380"/>
      <c r="J1" s="380"/>
      <c r="K1" s="333"/>
    </row>
    <row r="2" spans="1:14" ht="20.25">
      <c r="B2" s="141" t="s">
        <v>32</v>
      </c>
      <c r="C2" s="141"/>
      <c r="D2" s="141"/>
      <c r="E2" s="141"/>
      <c r="F2" s="141"/>
      <c r="G2" s="141"/>
      <c r="H2" s="141"/>
      <c r="I2" s="141"/>
      <c r="J2" s="141"/>
    </row>
    <row r="3" spans="1:14" s="90" customFormat="1" ht="15" thickBot="1">
      <c r="A3" s="89" t="s">
        <v>163</v>
      </c>
      <c r="J3" s="115" t="s">
        <v>41</v>
      </c>
      <c r="K3" s="334"/>
      <c r="M3" s="91"/>
    </row>
    <row r="4" spans="1:14" s="90" customFormat="1" ht="17.25" thickBot="1">
      <c r="A4" s="92"/>
      <c r="B4" s="92"/>
      <c r="C4" s="379" t="s">
        <v>160</v>
      </c>
      <c r="D4" s="379"/>
      <c r="E4" s="92"/>
      <c r="F4" s="92"/>
      <c r="G4" s="92"/>
      <c r="H4" s="93" t="s">
        <v>161</v>
      </c>
      <c r="I4" s="92"/>
      <c r="J4" s="92"/>
      <c r="K4" s="335"/>
      <c r="M4" s="91"/>
    </row>
    <row r="5" spans="1:14" s="90" customFormat="1" ht="15" thickBot="1">
      <c r="C5" s="92"/>
      <c r="D5" s="92"/>
      <c r="F5" s="379" t="s">
        <v>33</v>
      </c>
      <c r="G5" s="379"/>
      <c r="H5" s="92"/>
      <c r="I5" s="379" t="s">
        <v>228</v>
      </c>
      <c r="J5" s="379"/>
      <c r="K5" s="335"/>
      <c r="M5" s="91"/>
    </row>
    <row r="6" spans="1:14" s="90" customFormat="1" ht="15" thickBot="1">
      <c r="C6" s="95" t="s">
        <v>34</v>
      </c>
      <c r="D6" s="95" t="s">
        <v>35</v>
      </c>
      <c r="F6" s="96" t="s">
        <v>34</v>
      </c>
      <c r="G6" s="96" t="s">
        <v>35</v>
      </c>
      <c r="I6" s="96" t="s">
        <v>34</v>
      </c>
      <c r="J6" s="96" t="s">
        <v>36</v>
      </c>
      <c r="K6" s="335"/>
      <c r="M6" s="91"/>
    </row>
    <row r="7" spans="1:14">
      <c r="A7" s="3" t="s">
        <v>37</v>
      </c>
      <c r="C7" s="361">
        <v>186.36699999999999</v>
      </c>
      <c r="D7" s="361">
        <v>36.054000000000002</v>
      </c>
      <c r="E7" s="42"/>
      <c r="F7" s="19">
        <v>99.909000000000006</v>
      </c>
      <c r="G7" s="19">
        <v>45.435000000000002</v>
      </c>
      <c r="H7" s="19"/>
      <c r="I7" s="19">
        <v>67.290000000000006</v>
      </c>
      <c r="J7" s="19">
        <v>21.408000000000001</v>
      </c>
      <c r="K7" s="336"/>
    </row>
    <row r="8" spans="1:14">
      <c r="A8" s="3" t="s">
        <v>38</v>
      </c>
      <c r="C8" s="361">
        <v>258.65300000000002</v>
      </c>
      <c r="D8" s="361">
        <v>62.929000000000002</v>
      </c>
      <c r="E8" s="42"/>
      <c r="F8" s="19">
        <v>113.56399999999999</v>
      </c>
      <c r="G8" s="19">
        <v>63.935000000000002</v>
      </c>
      <c r="H8" s="19"/>
      <c r="I8" s="19">
        <v>97.85</v>
      </c>
      <c r="J8" s="19">
        <v>36.277000000000001</v>
      </c>
      <c r="K8" s="336"/>
      <c r="N8" s="3" t="s">
        <v>31</v>
      </c>
    </row>
    <row r="9" spans="1:14">
      <c r="A9" s="3" t="s">
        <v>39</v>
      </c>
      <c r="C9" s="361">
        <v>456.13299999999998</v>
      </c>
      <c r="D9" s="361">
        <v>84.427000000000007</v>
      </c>
      <c r="E9" s="42"/>
      <c r="F9" s="19">
        <v>101.803</v>
      </c>
      <c r="G9" s="19">
        <v>66.667000000000002</v>
      </c>
      <c r="H9" s="19"/>
      <c r="I9" s="19">
        <v>98.186000000000007</v>
      </c>
      <c r="J9" s="19">
        <v>38.86</v>
      </c>
      <c r="K9" s="336"/>
    </row>
    <row r="10" spans="1:14">
      <c r="A10" s="3" t="s">
        <v>40</v>
      </c>
      <c r="C10" s="361">
        <v>226.02199999999999</v>
      </c>
      <c r="D10" s="361">
        <v>53.686</v>
      </c>
      <c r="E10" s="42"/>
      <c r="F10" s="19">
        <v>87.617000000000004</v>
      </c>
      <c r="G10" s="19">
        <v>65.399000000000001</v>
      </c>
      <c r="H10" s="19"/>
      <c r="I10" s="19">
        <v>101.239</v>
      </c>
      <c r="J10" s="19">
        <v>25.359000000000002</v>
      </c>
      <c r="K10" s="336"/>
    </row>
    <row r="11" spans="1:14">
      <c r="A11" s="3" t="s">
        <v>5</v>
      </c>
      <c r="C11" s="361">
        <v>252.989</v>
      </c>
      <c r="D11" s="361">
        <v>62.625</v>
      </c>
      <c r="E11" s="42"/>
      <c r="F11" s="19">
        <v>102.56</v>
      </c>
      <c r="G11" s="19">
        <v>81.183000000000007</v>
      </c>
      <c r="H11" s="19"/>
      <c r="I11" s="19">
        <v>50.055</v>
      </c>
      <c r="J11" s="19">
        <v>38.409999999999997</v>
      </c>
      <c r="K11" s="336"/>
    </row>
    <row r="12" spans="1:14">
      <c r="A12" s="3" t="s">
        <v>7</v>
      </c>
      <c r="C12" s="97">
        <v>210.01</v>
      </c>
      <c r="D12" s="97">
        <v>63.234999999999999</v>
      </c>
      <c r="E12" s="97"/>
      <c r="F12" s="97">
        <v>109.785</v>
      </c>
      <c r="G12" s="97">
        <v>93.394000000000005</v>
      </c>
      <c r="H12" s="97"/>
      <c r="I12" s="97">
        <v>27.295999999999999</v>
      </c>
      <c r="J12" s="97">
        <v>18.369</v>
      </c>
      <c r="K12" s="337"/>
    </row>
    <row r="13" spans="1:14">
      <c r="A13" s="3" t="s">
        <v>8</v>
      </c>
      <c r="C13" s="97">
        <v>353.10899999999998</v>
      </c>
      <c r="D13" s="97">
        <v>103.705</v>
      </c>
      <c r="E13" s="97"/>
      <c r="F13" s="97">
        <v>106.048</v>
      </c>
      <c r="G13" s="97">
        <v>93.521000000000001</v>
      </c>
      <c r="H13" s="97"/>
      <c r="I13" s="97">
        <v>85.632000000000005</v>
      </c>
      <c r="J13" s="97">
        <v>85.665000000000006</v>
      </c>
      <c r="K13" s="337"/>
    </row>
    <row r="14" spans="1:14">
      <c r="A14" s="3" t="s">
        <v>9</v>
      </c>
      <c r="C14" s="97">
        <v>333.78699999999998</v>
      </c>
      <c r="D14" s="97">
        <v>107.02500000000001</v>
      </c>
      <c r="E14" s="98"/>
      <c r="F14" s="97">
        <v>110.05500000000001</v>
      </c>
      <c r="G14" s="97">
        <v>108.91</v>
      </c>
      <c r="H14" s="98"/>
      <c r="I14" s="347" t="s">
        <v>6</v>
      </c>
      <c r="J14" s="347" t="s">
        <v>6</v>
      </c>
      <c r="K14" s="337"/>
    </row>
    <row r="15" spans="1:14">
      <c r="A15" s="3" t="s">
        <v>10</v>
      </c>
      <c r="C15" s="97">
        <v>340.596</v>
      </c>
      <c r="D15" s="97">
        <v>108.083</v>
      </c>
      <c r="E15" s="98"/>
      <c r="F15" s="97">
        <v>120.178</v>
      </c>
      <c r="G15" s="97">
        <v>116.17</v>
      </c>
      <c r="H15" s="98"/>
      <c r="I15" s="97">
        <v>97.611999999999995</v>
      </c>
      <c r="J15" s="97">
        <v>99.700999999999993</v>
      </c>
      <c r="K15" s="337"/>
    </row>
    <row r="16" spans="1:14">
      <c r="A16" s="3" t="s">
        <v>11</v>
      </c>
      <c r="C16" s="97">
        <v>584.72799999999995</v>
      </c>
      <c r="D16" s="97">
        <v>153</v>
      </c>
      <c r="E16" s="97"/>
      <c r="F16" s="97">
        <v>116.274</v>
      </c>
      <c r="G16" s="97">
        <v>117.58799999999999</v>
      </c>
      <c r="H16" s="97"/>
      <c r="I16" s="97">
        <v>147.02199999999999</v>
      </c>
      <c r="J16" s="97">
        <v>125.842</v>
      </c>
      <c r="K16" s="337"/>
    </row>
    <row r="17" spans="1:12">
      <c r="A17" s="3" t="s">
        <v>12</v>
      </c>
      <c r="C17" s="97">
        <v>350.88499999999999</v>
      </c>
      <c r="D17" s="97">
        <v>117.532</v>
      </c>
      <c r="E17" s="97"/>
      <c r="F17" s="97">
        <v>87.043999999999997</v>
      </c>
      <c r="G17" s="97">
        <v>108.923</v>
      </c>
      <c r="H17" s="97"/>
      <c r="I17" s="97">
        <v>91.573999999999998</v>
      </c>
      <c r="J17" s="97">
        <v>65.585999999999999</v>
      </c>
      <c r="K17" s="337"/>
    </row>
    <row r="18" spans="1:12">
      <c r="A18" s="3" t="s">
        <v>13</v>
      </c>
      <c r="C18" s="97">
        <v>198.50299999999999</v>
      </c>
      <c r="D18" s="97">
        <v>91.570999999999998</v>
      </c>
      <c r="E18" s="97"/>
      <c r="F18" s="97">
        <v>87.603999999999999</v>
      </c>
      <c r="G18" s="97">
        <v>118.93600000000001</v>
      </c>
      <c r="H18" s="97"/>
      <c r="I18" s="97">
        <v>43.682760000000002</v>
      </c>
      <c r="J18" s="97">
        <v>83.769000000000005</v>
      </c>
      <c r="K18" s="337"/>
    </row>
    <row r="19" spans="1:12">
      <c r="A19" s="3" t="s">
        <v>14</v>
      </c>
      <c r="C19" s="97">
        <v>289.42899999999997</v>
      </c>
      <c r="D19" s="97">
        <v>145.52000000000001</v>
      </c>
      <c r="E19" s="97"/>
      <c r="F19" s="97">
        <v>74.831000000000003</v>
      </c>
      <c r="G19" s="97">
        <v>113.261</v>
      </c>
      <c r="H19" s="97"/>
      <c r="I19" s="97">
        <v>76.457999999999998</v>
      </c>
      <c r="J19" s="97">
        <v>101.723</v>
      </c>
      <c r="K19" s="337"/>
    </row>
    <row r="20" spans="1:12">
      <c r="A20" s="3" t="s">
        <v>15</v>
      </c>
      <c r="C20" s="98">
        <v>363</v>
      </c>
      <c r="D20" s="98">
        <v>164</v>
      </c>
      <c r="E20" s="98"/>
      <c r="F20" s="98">
        <v>66</v>
      </c>
      <c r="G20" s="98">
        <v>104</v>
      </c>
      <c r="H20" s="98"/>
      <c r="I20" s="98">
        <v>161</v>
      </c>
      <c r="J20" s="98">
        <v>176</v>
      </c>
      <c r="K20" s="338"/>
    </row>
    <row r="21" spans="1:12">
      <c r="A21" s="3" t="s">
        <v>16</v>
      </c>
      <c r="C21" s="98">
        <v>365</v>
      </c>
      <c r="D21" s="98">
        <v>148</v>
      </c>
      <c r="E21" s="98"/>
      <c r="F21" s="98">
        <v>71</v>
      </c>
      <c r="G21" s="98">
        <v>109</v>
      </c>
      <c r="H21" s="98"/>
      <c r="I21" s="98">
        <v>138</v>
      </c>
      <c r="J21" s="98">
        <v>168</v>
      </c>
      <c r="K21" s="338"/>
    </row>
    <row r="22" spans="1:12">
      <c r="C22" s="98"/>
      <c r="D22" s="98"/>
      <c r="E22" s="98"/>
      <c r="F22" s="98"/>
      <c r="G22" s="98"/>
      <c r="H22" s="98"/>
      <c r="I22" s="98"/>
      <c r="J22" s="98"/>
      <c r="K22" s="338"/>
    </row>
    <row r="23" spans="1:12">
      <c r="A23" s="3" t="s">
        <v>99</v>
      </c>
      <c r="C23" s="97">
        <f>SUM(C43:C46)</f>
        <v>525</v>
      </c>
      <c r="D23" s="97">
        <f>SUM(D43:D46)</f>
        <v>175.33300000000003</v>
      </c>
      <c r="E23" s="97"/>
      <c r="F23" s="97">
        <f>SUM(F43:F46)</f>
        <v>77.268000000000001</v>
      </c>
      <c r="G23" s="97">
        <f>SUM(G43:G46)</f>
        <v>111.788</v>
      </c>
      <c r="H23" s="97"/>
      <c r="I23" s="97">
        <f>SUM(I43:I46)</f>
        <v>270.11399999999998</v>
      </c>
      <c r="J23" s="97">
        <f>SUM(J43:J46)</f>
        <v>443.05599999999998</v>
      </c>
      <c r="K23" s="337"/>
      <c r="L23" s="98"/>
    </row>
    <row r="24" spans="1:12">
      <c r="A24" s="3" t="s">
        <v>100</v>
      </c>
      <c r="C24" s="97">
        <f>SUM(C48:C51)</f>
        <v>286</v>
      </c>
      <c r="D24" s="97">
        <f>SUM(D48:D51)</f>
        <v>133.578</v>
      </c>
      <c r="E24" s="97"/>
      <c r="F24" s="97">
        <f>SUM(F48:F51)</f>
        <v>105.16400000000002</v>
      </c>
      <c r="G24" s="97">
        <f>SUM(G48:G51)</f>
        <v>311.15299999999996</v>
      </c>
      <c r="H24" s="97"/>
      <c r="I24" s="97">
        <f>SUM(I48:I51)</f>
        <v>138.726</v>
      </c>
      <c r="J24" s="97">
        <f>SUM(J48:J51)</f>
        <v>213.06500000000003</v>
      </c>
      <c r="K24" s="337"/>
      <c r="L24" s="116"/>
    </row>
    <row r="25" spans="1:12">
      <c r="A25" s="99" t="s">
        <v>101</v>
      </c>
      <c r="C25" s="97">
        <f>SUM(C53:C56)</f>
        <v>690</v>
      </c>
      <c r="D25" s="97">
        <f>SUM(D53:D56)</f>
        <v>147.99200000000002</v>
      </c>
      <c r="E25" s="97"/>
      <c r="F25" s="97">
        <f>SUM(F53:F56)</f>
        <v>83.17</v>
      </c>
      <c r="G25" s="97">
        <f>SUM(G53:G56)</f>
        <v>107.96199999999999</v>
      </c>
      <c r="H25" s="97"/>
      <c r="I25" s="97">
        <f>SUM(I53:I56)</f>
        <v>431.637</v>
      </c>
      <c r="J25" s="97">
        <f>SUM(J53:J56)</f>
        <v>254.75399999999999</v>
      </c>
      <c r="K25" s="337"/>
    </row>
    <row r="26" spans="1:12">
      <c r="A26" s="99" t="s">
        <v>102</v>
      </c>
      <c r="C26" s="97">
        <f>SUM(C58:C61)</f>
        <v>355</v>
      </c>
      <c r="D26" s="97">
        <f>SUM(D58:D61)</f>
        <v>136.66800000000001</v>
      </c>
      <c r="E26" s="97"/>
      <c r="F26" s="97">
        <f>SUM(F58:F61)</f>
        <v>104.548</v>
      </c>
      <c r="G26" s="97">
        <f>SUM(G58:G61)</f>
        <v>112.072</v>
      </c>
      <c r="H26" s="97"/>
      <c r="I26" s="97">
        <f>SUM(I58:I61)</f>
        <v>255.154</v>
      </c>
      <c r="J26" s="97">
        <f>SUM(J58:J61)</f>
        <v>210.37800000000004</v>
      </c>
      <c r="K26" s="337"/>
    </row>
    <row r="27" spans="1:12">
      <c r="A27" s="99" t="s">
        <v>103</v>
      </c>
      <c r="C27" s="97">
        <f>SUM(C63:C66)</f>
        <v>206</v>
      </c>
      <c r="D27" s="97">
        <f>SUM(D63:D66)</f>
        <v>93.52600000000001</v>
      </c>
      <c r="E27" s="97"/>
      <c r="F27" s="97">
        <f>SUM(F63:F66)</f>
        <v>95.093999999999994</v>
      </c>
      <c r="G27" s="97">
        <f>SUM(G63:G66)</f>
        <v>125.119</v>
      </c>
      <c r="H27" s="97"/>
      <c r="I27" s="97">
        <f>SUM(I63:I66)</f>
        <v>62.736999999999995</v>
      </c>
      <c r="J27" s="97">
        <f>SUM(J63:J66)</f>
        <v>89.994000000000014</v>
      </c>
      <c r="K27" s="337"/>
    </row>
    <row r="28" spans="1:12">
      <c r="A28" s="99" t="s">
        <v>104</v>
      </c>
      <c r="C28" s="97">
        <f>SUM(C68:C71)</f>
        <v>414.20299999999997</v>
      </c>
      <c r="D28" s="97">
        <f>SUM(D68:D71)</f>
        <v>153.16</v>
      </c>
      <c r="E28" s="97"/>
      <c r="F28" s="97">
        <f>SUM(F68:F71)</f>
        <v>323.13900000000001</v>
      </c>
      <c r="G28" s="97">
        <f>SUM(G68:G71)</f>
        <v>229.42000000000002</v>
      </c>
      <c r="H28" s="97"/>
      <c r="I28" s="97">
        <f>SUM(I68:I71)</f>
        <v>36.646000000000001</v>
      </c>
      <c r="J28" s="97">
        <f>SUM(J68:J71)</f>
        <v>51.459000000000003</v>
      </c>
      <c r="K28" s="337"/>
      <c r="L28" s="98"/>
    </row>
    <row r="29" spans="1:12">
      <c r="A29" s="99" t="s">
        <v>105</v>
      </c>
      <c r="C29" s="97">
        <f>SUM(C73:C76)</f>
        <v>256.43099999999998</v>
      </c>
      <c r="D29" s="97">
        <f>SUM(D73:D76)</f>
        <v>90.495999999999995</v>
      </c>
      <c r="E29" s="97"/>
      <c r="F29" s="97">
        <f>SUM(F73:F76)</f>
        <v>187.93199999999999</v>
      </c>
      <c r="G29" s="97">
        <f>SUM(G73:G76)</f>
        <v>147.27799999999999</v>
      </c>
      <c r="H29" s="97"/>
      <c r="I29" s="97">
        <f>SUM(I73:I76)</f>
        <v>37.832999999999998</v>
      </c>
      <c r="J29" s="97">
        <f>SUM(J73:J76)</f>
        <v>63.242999999999995</v>
      </c>
      <c r="K29" s="337"/>
      <c r="L29" s="98"/>
    </row>
    <row r="30" spans="1:12">
      <c r="A30" s="99" t="s">
        <v>106</v>
      </c>
      <c r="C30" s="98">
        <f>SUM(C78:C81)</f>
        <v>258.04000000000002</v>
      </c>
      <c r="D30" s="98">
        <f>SUM(D78:D81)</f>
        <v>90.287000000000006</v>
      </c>
      <c r="E30" s="98"/>
      <c r="F30" s="98">
        <f>SUM(F78:F81)</f>
        <v>134</v>
      </c>
      <c r="G30" s="98">
        <f>SUM(G78:G81)</f>
        <v>119</v>
      </c>
      <c r="H30" s="98"/>
      <c r="I30" s="98">
        <f>SUM(I78:I81)</f>
        <v>25.035</v>
      </c>
      <c r="J30" s="98">
        <f>SUM(J78:J81)</f>
        <v>35.837000000000003</v>
      </c>
      <c r="K30" s="338"/>
    </row>
    <row r="31" spans="1:12">
      <c r="A31" s="99" t="s">
        <v>107</v>
      </c>
      <c r="C31" s="98">
        <f>SUM(C83:C86)</f>
        <v>507.34000000000003</v>
      </c>
      <c r="D31" s="98">
        <f>SUM(D83:D86)</f>
        <v>169.822</v>
      </c>
      <c r="E31" s="98"/>
      <c r="F31" s="98">
        <f>SUM(F83:F86)</f>
        <v>42.538000000000004</v>
      </c>
      <c r="G31" s="98">
        <f>SUM(G83:G86)</f>
        <v>83.132000000000005</v>
      </c>
      <c r="H31" s="98"/>
      <c r="I31" s="98">
        <f>SUM(I83:I86)</f>
        <v>68.89267000000001</v>
      </c>
      <c r="J31" s="98">
        <f>SUM(J83:J86)</f>
        <v>53.345000000000006</v>
      </c>
      <c r="K31" s="338"/>
    </row>
    <row r="32" spans="1:12">
      <c r="A32" s="99" t="s">
        <v>108</v>
      </c>
      <c r="C32" s="98">
        <f>SUM(C88:C91)</f>
        <v>643</v>
      </c>
      <c r="D32" s="98">
        <f>SUM(D88:D91)</f>
        <v>186.22612000000001</v>
      </c>
      <c r="E32" s="98"/>
      <c r="F32" s="98">
        <f>SUM(F88:F91)</f>
        <v>46.984520000000003</v>
      </c>
      <c r="G32" s="98">
        <f>SUM(G88:G91)</f>
        <v>108.10905000000002</v>
      </c>
      <c r="H32" s="98"/>
      <c r="I32" s="98">
        <f>SUM(I88:I91)</f>
        <v>410.17790000000002</v>
      </c>
      <c r="J32" s="98">
        <f>SUM(J88:J91)</f>
        <v>20</v>
      </c>
      <c r="K32" s="338"/>
    </row>
    <row r="33" spans="1:12">
      <c r="A33" s="99" t="s">
        <v>109</v>
      </c>
      <c r="C33" s="98">
        <f>SUM(C93:C96)</f>
        <v>540</v>
      </c>
      <c r="D33" s="98">
        <f>SUM(D93:D96)</f>
        <v>227.92183999999997</v>
      </c>
      <c r="E33" s="98"/>
      <c r="F33" s="98">
        <f>SUM(F93:F96)</f>
        <v>48.534909999999996</v>
      </c>
      <c r="G33" s="98">
        <f>SUM(G93:G96)</f>
        <v>115.62287000000001</v>
      </c>
      <c r="H33" s="98"/>
      <c r="I33" s="98">
        <f>SUM(I93:I96)</f>
        <v>336.16125</v>
      </c>
      <c r="J33" s="100">
        <v>293.73634550000003</v>
      </c>
      <c r="K33" s="339">
        <v>3</v>
      </c>
    </row>
    <row r="34" spans="1:12">
      <c r="A34" s="99" t="s">
        <v>110</v>
      </c>
      <c r="C34" s="98">
        <f>SUM(C98:C101)</f>
        <v>530.54</v>
      </c>
      <c r="D34" s="98">
        <f>SUM(D98:D101)</f>
        <v>271.09500000000003</v>
      </c>
      <c r="E34" s="98"/>
      <c r="F34" s="98">
        <f>SUM(F98:F101)</f>
        <v>44.58</v>
      </c>
      <c r="G34" s="98">
        <f>SUM(G98:G101)</f>
        <v>102.735</v>
      </c>
      <c r="H34" s="98"/>
      <c r="I34" s="98">
        <f>SUM(I98:I101)</f>
        <v>265.702</v>
      </c>
      <c r="J34" s="100">
        <v>244.17513510000001</v>
      </c>
      <c r="K34" s="339"/>
    </row>
    <row r="35" spans="1:12">
      <c r="A35" s="99" t="s">
        <v>111</v>
      </c>
      <c r="C35" s="98">
        <f>SUM(C103:C106)</f>
        <v>392.67</v>
      </c>
      <c r="D35" s="98">
        <f>SUM(D103:D106)</f>
        <v>177.35</v>
      </c>
      <c r="E35" s="98"/>
      <c r="F35" s="98">
        <f>SUM(F103:F106)</f>
        <v>47.067999999999998</v>
      </c>
      <c r="G35" s="98">
        <f>SUM(G103:G106)</f>
        <v>106.22499999999999</v>
      </c>
      <c r="H35" s="98"/>
      <c r="I35" s="98">
        <f>SUM(I103:I106)</f>
        <v>203.59199999999998</v>
      </c>
      <c r="J35" s="100">
        <v>133.91414</v>
      </c>
      <c r="K35" s="339"/>
    </row>
    <row r="36" spans="1:12">
      <c r="A36" s="99" t="s">
        <v>112</v>
      </c>
      <c r="C36" s="98">
        <f>SUM(C108:C111)</f>
        <v>334.05</v>
      </c>
      <c r="D36" s="98">
        <f>SUM(D108:D111)</f>
        <v>171.91900000000001</v>
      </c>
      <c r="E36" s="98"/>
      <c r="F36" s="98">
        <f>SUM(F108:F111)</f>
        <v>53</v>
      </c>
      <c r="G36" s="98">
        <f>SUM(G108:G111)</f>
        <v>122</v>
      </c>
      <c r="H36" s="98"/>
      <c r="I36" s="98">
        <f>SUM(I108:I111)</f>
        <v>123.68100000000001</v>
      </c>
      <c r="J36" s="100">
        <v>226.35032000000001</v>
      </c>
      <c r="K36" s="339"/>
    </row>
    <row r="37" spans="1:12">
      <c r="A37" s="99" t="s">
        <v>113</v>
      </c>
      <c r="C37" s="98">
        <f>SUM(C113:C116)</f>
        <v>395.7</v>
      </c>
      <c r="D37" s="98">
        <f>SUM(D113:D116)</f>
        <v>177.346</v>
      </c>
      <c r="E37" s="98"/>
      <c r="F37" s="98">
        <f>SUM(F113:F116)</f>
        <v>61.4</v>
      </c>
      <c r="G37" s="98">
        <f>SUM(G113:G116)</f>
        <v>137.072</v>
      </c>
      <c r="H37" s="98"/>
      <c r="I37" s="98">
        <f>SUM(I113:I116)</f>
        <v>245.52399999999997</v>
      </c>
      <c r="J37" s="100">
        <v>319.53116</v>
      </c>
      <c r="K37" s="339"/>
    </row>
    <row r="38" spans="1:12">
      <c r="A38" s="99" t="s">
        <v>114</v>
      </c>
      <c r="C38" s="98">
        <f>SUM(C118:C121)</f>
        <v>778.27</v>
      </c>
      <c r="D38" s="98">
        <f>SUM(D118:D121)</f>
        <v>210.22942</v>
      </c>
      <c r="E38" s="98"/>
      <c r="F38" s="98">
        <f>SUM(F118:F121)</f>
        <v>60.586099999999995</v>
      </c>
      <c r="G38" s="98">
        <f>SUM(G118:G121)</f>
        <v>135.9026787</v>
      </c>
      <c r="H38" s="98"/>
      <c r="I38" s="98">
        <f>SUM(I118:I121)</f>
        <v>287.01116000000002</v>
      </c>
      <c r="J38" s="100">
        <v>252.28058999999999</v>
      </c>
      <c r="K38" s="339"/>
    </row>
    <row r="39" spans="1:12">
      <c r="A39" s="99" t="s">
        <v>115</v>
      </c>
      <c r="C39" s="98">
        <f>SUM(C123:C126)</f>
        <v>549.45000000000005</v>
      </c>
      <c r="D39" s="98">
        <f>SUM(D123:D126)</f>
        <v>329.76855</v>
      </c>
      <c r="E39" s="98"/>
      <c r="F39" s="98">
        <f>SUM(F123:F126)</f>
        <v>62.074439999999996</v>
      </c>
      <c r="G39" s="98">
        <f>SUM(G123:G126)</f>
        <v>143.1650325</v>
      </c>
      <c r="H39" s="98"/>
      <c r="I39" s="98">
        <f>SUM(I123:I126)</f>
        <v>642.4982</v>
      </c>
      <c r="J39" s="100">
        <v>851.83005000000003</v>
      </c>
      <c r="K39" s="339"/>
    </row>
    <row r="40" spans="1:12">
      <c r="A40" s="99" t="s">
        <v>116</v>
      </c>
      <c r="C40" s="98">
        <v>209</v>
      </c>
      <c r="D40" s="98">
        <v>120</v>
      </c>
      <c r="E40" s="98"/>
      <c r="F40" s="98">
        <v>64</v>
      </c>
      <c r="G40" s="98">
        <v>156</v>
      </c>
      <c r="H40" s="98"/>
      <c r="I40" s="98">
        <f>SUM(I128:I130)</f>
        <v>87.70635</v>
      </c>
      <c r="J40" s="101">
        <v>128</v>
      </c>
      <c r="K40" s="339"/>
    </row>
    <row r="41" spans="1:12">
      <c r="A41" s="99" t="s">
        <v>162</v>
      </c>
      <c r="C41" s="98">
        <v>116</v>
      </c>
      <c r="D41" s="98">
        <v>79</v>
      </c>
      <c r="E41" s="98"/>
      <c r="F41" s="98">
        <v>64</v>
      </c>
      <c r="G41" s="98">
        <v>161</v>
      </c>
      <c r="H41" s="98"/>
      <c r="I41" s="105">
        <v>0</v>
      </c>
      <c r="J41" s="101">
        <v>0</v>
      </c>
      <c r="K41" s="339">
        <v>4</v>
      </c>
    </row>
    <row r="42" spans="1:12">
      <c r="C42" s="98"/>
      <c r="D42" s="97"/>
      <c r="E42" s="97"/>
      <c r="F42" s="97"/>
      <c r="G42" s="97"/>
      <c r="H42" s="97"/>
      <c r="I42" s="97"/>
      <c r="J42" s="97"/>
      <c r="K42" s="337"/>
      <c r="L42" s="97"/>
    </row>
    <row r="43" spans="1:12">
      <c r="A43" s="3" t="s">
        <v>99</v>
      </c>
      <c r="B43" s="3" t="s">
        <v>19</v>
      </c>
      <c r="C43" s="98">
        <v>176</v>
      </c>
      <c r="D43" s="97">
        <v>47.106000000000002</v>
      </c>
      <c r="E43" s="97"/>
      <c r="F43" s="97">
        <v>23.425000000000001</v>
      </c>
      <c r="G43" s="97">
        <v>32.530999999999999</v>
      </c>
      <c r="H43" s="97"/>
      <c r="I43" s="97">
        <v>25.38</v>
      </c>
      <c r="J43" s="97">
        <v>31.181000000000001</v>
      </c>
      <c r="K43" s="337"/>
      <c r="L43" s="97"/>
    </row>
    <row r="44" spans="1:12">
      <c r="B44" s="3" t="s">
        <v>20</v>
      </c>
      <c r="C44" s="98">
        <v>151</v>
      </c>
      <c r="D44" s="97">
        <v>70.087000000000003</v>
      </c>
      <c r="E44" s="97"/>
      <c r="F44" s="97">
        <v>16.440000000000001</v>
      </c>
      <c r="G44" s="97">
        <v>26.806000000000001</v>
      </c>
      <c r="H44" s="97"/>
      <c r="I44" s="97">
        <v>141.00899999999999</v>
      </c>
      <c r="J44" s="97">
        <v>332.48</v>
      </c>
      <c r="K44" s="337"/>
      <c r="L44" s="97"/>
    </row>
    <row r="45" spans="1:12">
      <c r="B45" s="3" t="s">
        <v>21</v>
      </c>
      <c r="C45" s="98">
        <v>74</v>
      </c>
      <c r="D45" s="97">
        <v>29.106999999999999</v>
      </c>
      <c r="E45" s="97"/>
      <c r="F45" s="97">
        <v>16.210999999999999</v>
      </c>
      <c r="G45" s="97">
        <v>26.359000000000002</v>
      </c>
      <c r="H45" s="97"/>
      <c r="I45" s="97">
        <v>17.364999999999998</v>
      </c>
      <c r="J45" s="97">
        <v>25.561</v>
      </c>
      <c r="K45" s="337"/>
      <c r="L45" s="97"/>
    </row>
    <row r="46" spans="1:12">
      <c r="B46" s="3" t="s">
        <v>22</v>
      </c>
      <c r="C46" s="98">
        <v>124</v>
      </c>
      <c r="D46" s="97">
        <v>29.033000000000001</v>
      </c>
      <c r="E46" s="97"/>
      <c r="F46" s="97">
        <v>21.192</v>
      </c>
      <c r="G46" s="97">
        <v>26.091999999999999</v>
      </c>
      <c r="H46" s="97"/>
      <c r="I46" s="97">
        <v>86.36</v>
      </c>
      <c r="J46" s="97">
        <v>53.834000000000003</v>
      </c>
      <c r="K46" s="337"/>
    </row>
    <row r="47" spans="1:12">
      <c r="C47" s="98"/>
      <c r="D47" s="97"/>
      <c r="E47" s="97"/>
      <c r="F47" s="97"/>
      <c r="G47" s="97"/>
      <c r="H47" s="97"/>
      <c r="I47" s="97"/>
      <c r="J47" s="97"/>
      <c r="K47" s="337"/>
    </row>
    <row r="48" spans="1:12">
      <c r="A48" s="3" t="s">
        <v>100</v>
      </c>
      <c r="B48" s="3" t="s">
        <v>19</v>
      </c>
      <c r="C48" s="98">
        <v>88</v>
      </c>
      <c r="D48" s="97">
        <v>47.853000000000002</v>
      </c>
      <c r="E48" s="97"/>
      <c r="F48" s="97">
        <v>33.917000000000002</v>
      </c>
      <c r="G48" s="97">
        <v>51.116999999999997</v>
      </c>
      <c r="H48" s="97"/>
      <c r="I48" s="97">
        <v>13.193</v>
      </c>
      <c r="J48" s="97">
        <v>26.779</v>
      </c>
      <c r="K48" s="337"/>
    </row>
    <row r="49" spans="1:11">
      <c r="B49" s="3" t="s">
        <v>20</v>
      </c>
      <c r="C49" s="98">
        <v>126</v>
      </c>
      <c r="D49" s="97">
        <v>55.366999999999997</v>
      </c>
      <c r="E49" s="97"/>
      <c r="F49" s="97">
        <v>30.965</v>
      </c>
      <c r="G49" s="97">
        <v>105.205</v>
      </c>
      <c r="H49" s="97"/>
      <c r="I49" s="97">
        <v>85.86</v>
      </c>
      <c r="J49" s="97">
        <v>114.152</v>
      </c>
      <c r="K49" s="337"/>
    </row>
    <row r="50" spans="1:11">
      <c r="B50" s="3" t="s">
        <v>21</v>
      </c>
      <c r="C50" s="98">
        <v>24</v>
      </c>
      <c r="D50" s="97">
        <v>11.992000000000001</v>
      </c>
      <c r="E50" s="97"/>
      <c r="F50" s="97">
        <v>22.859000000000002</v>
      </c>
      <c r="G50" s="97">
        <v>129.482</v>
      </c>
      <c r="H50" s="97"/>
      <c r="I50" s="97">
        <v>36.673000000000002</v>
      </c>
      <c r="J50" s="97">
        <v>67.378</v>
      </c>
      <c r="K50" s="337"/>
    </row>
    <row r="51" spans="1:11">
      <c r="B51" s="3" t="s">
        <v>22</v>
      </c>
      <c r="C51" s="98">
        <v>48</v>
      </c>
      <c r="D51" s="97">
        <v>18.366</v>
      </c>
      <c r="E51" s="97"/>
      <c r="F51" s="97">
        <v>17.422999999999998</v>
      </c>
      <c r="G51" s="97">
        <v>25.349</v>
      </c>
      <c r="H51" s="97"/>
      <c r="I51" s="97">
        <v>3</v>
      </c>
      <c r="J51" s="97">
        <v>4.7560000000000002</v>
      </c>
      <c r="K51" s="337"/>
    </row>
    <row r="52" spans="1:11">
      <c r="C52" s="98"/>
      <c r="D52" s="97"/>
      <c r="E52" s="97"/>
      <c r="F52" s="97"/>
      <c r="G52" s="97"/>
      <c r="H52" s="97"/>
      <c r="I52" s="97"/>
      <c r="J52" s="97"/>
      <c r="K52" s="337"/>
    </row>
    <row r="53" spans="1:11">
      <c r="A53" s="99" t="s">
        <v>101</v>
      </c>
      <c r="B53" s="3" t="s">
        <v>19</v>
      </c>
      <c r="C53" s="98">
        <v>139</v>
      </c>
      <c r="D53" s="97">
        <v>51.752000000000002</v>
      </c>
      <c r="E53" s="97"/>
      <c r="F53" s="97">
        <v>17.556000000000001</v>
      </c>
      <c r="G53" s="97">
        <v>25.597000000000001</v>
      </c>
      <c r="H53" s="97"/>
      <c r="I53" s="97">
        <v>11.837999999999999</v>
      </c>
      <c r="J53" s="97">
        <v>19.175999999999998</v>
      </c>
      <c r="K53" s="337"/>
    </row>
    <row r="54" spans="1:11">
      <c r="B54" s="3" t="s">
        <v>20</v>
      </c>
      <c r="C54" s="98">
        <v>45</v>
      </c>
      <c r="D54" s="97">
        <v>22.751999999999999</v>
      </c>
      <c r="E54" s="97"/>
      <c r="F54" s="97">
        <v>17.75</v>
      </c>
      <c r="G54" s="97">
        <v>27.257999999999999</v>
      </c>
      <c r="H54" s="97"/>
      <c r="I54" s="97">
        <v>93.872</v>
      </c>
      <c r="J54" s="97">
        <v>100.191</v>
      </c>
      <c r="K54" s="337"/>
    </row>
    <row r="55" spans="1:11">
      <c r="B55" s="3" t="s">
        <v>21</v>
      </c>
      <c r="C55" s="98">
        <v>257</v>
      </c>
      <c r="D55" s="97">
        <v>36.652000000000001</v>
      </c>
      <c r="E55" s="97"/>
      <c r="F55" s="97">
        <v>19.298999999999999</v>
      </c>
      <c r="G55" s="97">
        <v>24.43</v>
      </c>
      <c r="H55" s="97"/>
      <c r="I55" s="97">
        <v>206.268</v>
      </c>
      <c r="J55" s="97">
        <v>82.227999999999994</v>
      </c>
      <c r="K55" s="337"/>
    </row>
    <row r="56" spans="1:11">
      <c r="B56" s="3" t="s">
        <v>22</v>
      </c>
      <c r="C56" s="98">
        <v>249</v>
      </c>
      <c r="D56" s="97">
        <v>36.835999999999999</v>
      </c>
      <c r="E56" s="97"/>
      <c r="F56" s="97">
        <v>28.565000000000001</v>
      </c>
      <c r="G56" s="97">
        <v>30.677</v>
      </c>
      <c r="H56" s="97"/>
      <c r="I56" s="97">
        <v>119.65900000000001</v>
      </c>
      <c r="J56" s="97">
        <v>53.158999999999999</v>
      </c>
      <c r="K56" s="337"/>
    </row>
    <row r="57" spans="1:11">
      <c r="C57" s="98"/>
      <c r="D57" s="97"/>
      <c r="E57" s="97"/>
      <c r="F57" s="97"/>
      <c r="G57" s="97"/>
      <c r="H57" s="97"/>
      <c r="I57" s="97"/>
      <c r="J57" s="97"/>
      <c r="K57" s="337"/>
    </row>
    <row r="58" spans="1:11">
      <c r="A58" s="99" t="s">
        <v>102</v>
      </c>
      <c r="B58" s="3" t="s">
        <v>19</v>
      </c>
      <c r="C58" s="98">
        <v>214</v>
      </c>
      <c r="D58" s="97">
        <v>69.438999999999993</v>
      </c>
      <c r="E58" s="97"/>
      <c r="F58" s="97">
        <v>27.268999999999998</v>
      </c>
      <c r="G58" s="97">
        <v>19.664000000000001</v>
      </c>
      <c r="H58" s="97"/>
      <c r="I58" s="97">
        <v>188.73699999999999</v>
      </c>
      <c r="J58" s="97">
        <v>87.162000000000006</v>
      </c>
      <c r="K58" s="337"/>
    </row>
    <row r="59" spans="1:11">
      <c r="B59" s="3" t="s">
        <v>20</v>
      </c>
      <c r="C59" s="98">
        <v>55</v>
      </c>
      <c r="D59" s="97">
        <v>28.334</v>
      </c>
      <c r="E59" s="97"/>
      <c r="F59" s="97">
        <v>28.872</v>
      </c>
      <c r="G59" s="97">
        <v>30.547999999999998</v>
      </c>
      <c r="H59" s="97"/>
      <c r="I59" s="97">
        <v>47.343000000000004</v>
      </c>
      <c r="J59" s="97">
        <v>86.563000000000002</v>
      </c>
      <c r="K59" s="337"/>
    </row>
    <row r="60" spans="1:11">
      <c r="B60" s="3" t="s">
        <v>21</v>
      </c>
      <c r="C60" s="98">
        <v>42</v>
      </c>
      <c r="D60" s="97">
        <v>18.103000000000002</v>
      </c>
      <c r="E60" s="97"/>
      <c r="F60" s="97">
        <v>19.829000000000001</v>
      </c>
      <c r="G60" s="97">
        <v>29.638999999999999</v>
      </c>
      <c r="H60" s="97"/>
      <c r="I60" s="97">
        <v>11.484999999999999</v>
      </c>
      <c r="J60" s="97">
        <v>19.382000000000001</v>
      </c>
      <c r="K60" s="337"/>
    </row>
    <row r="61" spans="1:11">
      <c r="B61" s="3" t="s">
        <v>22</v>
      </c>
      <c r="C61" s="98">
        <v>44</v>
      </c>
      <c r="D61" s="97">
        <v>20.792000000000002</v>
      </c>
      <c r="E61" s="97"/>
      <c r="F61" s="97">
        <v>28.577999999999999</v>
      </c>
      <c r="G61" s="97">
        <v>32.220999999999997</v>
      </c>
      <c r="H61" s="97"/>
      <c r="I61" s="97">
        <v>7.5890000000000004</v>
      </c>
      <c r="J61" s="97">
        <v>17.271000000000001</v>
      </c>
      <c r="K61" s="337"/>
    </row>
    <row r="62" spans="1:11">
      <c r="C62" s="98"/>
      <c r="D62" s="97"/>
      <c r="E62" s="97"/>
      <c r="F62" s="97"/>
      <c r="G62" s="97"/>
      <c r="H62" s="97"/>
      <c r="I62" s="97"/>
      <c r="J62" s="97"/>
      <c r="K62" s="337"/>
    </row>
    <row r="63" spans="1:11">
      <c r="A63" s="99" t="s">
        <v>103</v>
      </c>
      <c r="B63" s="3" t="s">
        <v>19</v>
      </c>
      <c r="C63" s="98">
        <v>98</v>
      </c>
      <c r="D63" s="97">
        <v>40.972999999999999</v>
      </c>
      <c r="E63" s="97"/>
      <c r="F63" s="97">
        <v>28.741</v>
      </c>
      <c r="G63" s="97">
        <v>32.826000000000001</v>
      </c>
      <c r="H63" s="97"/>
      <c r="I63" s="97">
        <v>28.876000000000001</v>
      </c>
      <c r="J63" s="97">
        <v>38.468000000000004</v>
      </c>
      <c r="K63" s="337"/>
    </row>
    <row r="64" spans="1:11">
      <c r="B64" s="3" t="s">
        <v>20</v>
      </c>
      <c r="C64" s="98">
        <v>34</v>
      </c>
      <c r="D64" s="97">
        <v>17.350000000000001</v>
      </c>
      <c r="E64" s="97"/>
      <c r="F64" s="97">
        <v>24.753</v>
      </c>
      <c r="G64" s="97">
        <v>29.434000000000001</v>
      </c>
      <c r="H64" s="97"/>
      <c r="I64" s="97">
        <v>27.420999999999999</v>
      </c>
      <c r="J64" s="97">
        <v>41.576000000000001</v>
      </c>
      <c r="K64" s="337"/>
    </row>
    <row r="65" spans="1:17">
      <c r="B65" s="3" t="s">
        <v>21</v>
      </c>
      <c r="C65" s="98">
        <v>23</v>
      </c>
      <c r="D65" s="97">
        <v>14.199</v>
      </c>
      <c r="E65" s="97"/>
      <c r="F65" s="97">
        <v>14.885999999999999</v>
      </c>
      <c r="G65" s="97">
        <v>26.547000000000001</v>
      </c>
      <c r="H65" s="97"/>
      <c r="I65" s="97">
        <v>0</v>
      </c>
      <c r="J65" s="102">
        <v>0</v>
      </c>
      <c r="K65" s="337"/>
    </row>
    <row r="66" spans="1:17">
      <c r="B66" s="3" t="s">
        <v>22</v>
      </c>
      <c r="C66" s="98">
        <v>51</v>
      </c>
      <c r="D66" s="97">
        <v>21.004000000000001</v>
      </c>
      <c r="E66" s="97"/>
      <c r="F66" s="97">
        <v>26.713999999999999</v>
      </c>
      <c r="G66" s="97">
        <v>36.311999999999998</v>
      </c>
      <c r="H66" s="97"/>
      <c r="I66" s="97">
        <v>6.44</v>
      </c>
      <c r="J66" s="97">
        <v>9.9499999999999993</v>
      </c>
      <c r="K66" s="337"/>
    </row>
    <row r="67" spans="1:17">
      <c r="C67" s="98"/>
      <c r="D67" s="97"/>
      <c r="E67" s="97"/>
      <c r="F67" s="97"/>
      <c r="G67" s="97"/>
      <c r="H67" s="97"/>
      <c r="I67" s="97"/>
      <c r="J67" s="97"/>
      <c r="K67" s="337"/>
    </row>
    <row r="68" spans="1:17">
      <c r="A68" s="99" t="s">
        <v>104</v>
      </c>
      <c r="B68" s="3" t="s">
        <v>19</v>
      </c>
      <c r="C68" s="98">
        <v>100</v>
      </c>
      <c r="D68" s="97">
        <v>36.021000000000001</v>
      </c>
      <c r="E68" s="97"/>
      <c r="F68" s="97">
        <v>66.150000000000006</v>
      </c>
      <c r="G68" s="97">
        <v>50.069000000000003</v>
      </c>
      <c r="H68" s="97"/>
      <c r="I68" s="97">
        <v>14.85</v>
      </c>
      <c r="J68" s="97">
        <v>20.922000000000001</v>
      </c>
      <c r="K68" s="337"/>
      <c r="N68" s="98"/>
      <c r="O68" s="98"/>
    </row>
    <row r="69" spans="1:17">
      <c r="B69" s="3" t="s">
        <v>20</v>
      </c>
      <c r="C69" s="98">
        <v>111</v>
      </c>
      <c r="D69" s="97">
        <v>54.585000000000001</v>
      </c>
      <c r="E69" s="97"/>
      <c r="F69" s="97">
        <v>89.811999999999998</v>
      </c>
      <c r="G69" s="97">
        <v>74.799000000000007</v>
      </c>
      <c r="H69" s="97"/>
      <c r="I69" s="97">
        <v>16.655999999999999</v>
      </c>
      <c r="J69" s="97">
        <v>21.013000000000002</v>
      </c>
      <c r="K69" s="337"/>
    </row>
    <row r="70" spans="1:17">
      <c r="B70" s="3" t="s">
        <v>21</v>
      </c>
      <c r="C70" s="98">
        <v>56</v>
      </c>
      <c r="D70" s="97">
        <v>29.076000000000001</v>
      </c>
      <c r="E70" s="97"/>
      <c r="F70" s="97">
        <v>43.557000000000002</v>
      </c>
      <c r="G70" s="97">
        <v>47.503</v>
      </c>
      <c r="H70" s="97"/>
      <c r="I70" s="97">
        <v>5.14</v>
      </c>
      <c r="J70" s="97">
        <v>9.5239999999999991</v>
      </c>
      <c r="K70" s="337"/>
      <c r="L70" s="117"/>
    </row>
    <row r="71" spans="1:17">
      <c r="B71" s="3" t="s">
        <v>22</v>
      </c>
      <c r="C71" s="97">
        <v>147.203</v>
      </c>
      <c r="D71" s="97">
        <v>33.478000000000002</v>
      </c>
      <c r="E71" s="97"/>
      <c r="F71" s="97">
        <v>123.62</v>
      </c>
      <c r="G71" s="97">
        <v>57.048999999999999</v>
      </c>
      <c r="H71" s="97"/>
      <c r="I71" s="97">
        <v>0</v>
      </c>
      <c r="J71" s="97">
        <v>0</v>
      </c>
      <c r="K71" s="340"/>
      <c r="L71" s="117"/>
    </row>
    <row r="72" spans="1:17">
      <c r="C72" s="97"/>
      <c r="D72" s="97"/>
      <c r="E72" s="97"/>
      <c r="F72" s="97"/>
      <c r="G72" s="97"/>
      <c r="H72" s="97"/>
      <c r="I72" s="97"/>
      <c r="J72" s="97"/>
      <c r="K72" s="340"/>
      <c r="L72" s="117"/>
    </row>
    <row r="73" spans="1:17">
      <c r="A73" s="99" t="s">
        <v>105</v>
      </c>
      <c r="B73" s="3" t="s">
        <v>19</v>
      </c>
      <c r="C73" s="97">
        <v>141.672</v>
      </c>
      <c r="D73" s="97">
        <v>36.034999999999997</v>
      </c>
      <c r="E73" s="97"/>
      <c r="F73" s="97">
        <v>118.57</v>
      </c>
      <c r="G73" s="97">
        <v>54.460999999999999</v>
      </c>
      <c r="H73" s="97"/>
      <c r="I73" s="97">
        <v>0</v>
      </c>
      <c r="J73" s="97">
        <v>0</v>
      </c>
      <c r="K73" s="340"/>
      <c r="L73" s="117"/>
    </row>
    <row r="74" spans="1:17">
      <c r="B74" s="3" t="s">
        <v>20</v>
      </c>
      <c r="C74" s="97">
        <v>29.856999999999999</v>
      </c>
      <c r="D74" s="97">
        <v>16.498999999999999</v>
      </c>
      <c r="E74" s="97"/>
      <c r="F74" s="97">
        <v>14.618</v>
      </c>
      <c r="G74" s="97">
        <v>27.018999999999998</v>
      </c>
      <c r="H74" s="97"/>
      <c r="I74" s="97">
        <v>24.053000000000001</v>
      </c>
      <c r="J74" s="97">
        <v>37.671999999999997</v>
      </c>
      <c r="K74" s="340"/>
      <c r="L74" s="117"/>
    </row>
    <row r="75" spans="1:17">
      <c r="B75" s="3" t="s">
        <v>21</v>
      </c>
      <c r="C75" s="97">
        <v>36.902000000000001</v>
      </c>
      <c r="D75" s="97">
        <v>19.962</v>
      </c>
      <c r="E75" s="97"/>
      <c r="F75" s="97">
        <v>18.744</v>
      </c>
      <c r="G75" s="97">
        <v>30.797999999999998</v>
      </c>
      <c r="H75" s="97"/>
      <c r="I75" s="97">
        <v>6.71</v>
      </c>
      <c r="J75" s="97">
        <v>11.571</v>
      </c>
      <c r="K75" s="340"/>
      <c r="L75" s="117"/>
    </row>
    <row r="76" spans="1:17">
      <c r="B76" s="3" t="s">
        <v>22</v>
      </c>
      <c r="C76" s="97">
        <v>48</v>
      </c>
      <c r="D76" s="97">
        <v>18</v>
      </c>
      <c r="E76" s="97"/>
      <c r="F76" s="97">
        <v>36</v>
      </c>
      <c r="G76" s="97">
        <v>35</v>
      </c>
      <c r="H76" s="97"/>
      <c r="I76" s="97">
        <v>7.07</v>
      </c>
      <c r="J76" s="103">
        <v>14</v>
      </c>
      <c r="K76" s="341"/>
      <c r="L76" s="117"/>
      <c r="P76" s="118"/>
      <c r="Q76" s="118"/>
    </row>
    <row r="77" spans="1:17">
      <c r="C77" s="97"/>
      <c r="D77" s="97"/>
      <c r="E77" s="97"/>
      <c r="F77" s="97"/>
      <c r="G77" s="97"/>
      <c r="H77" s="97"/>
      <c r="I77" s="97"/>
      <c r="J77" s="103"/>
      <c r="K77" s="341"/>
      <c r="L77" s="117"/>
      <c r="P77" s="118"/>
      <c r="Q77" s="118"/>
    </row>
    <row r="78" spans="1:17">
      <c r="A78" s="99" t="s">
        <v>106</v>
      </c>
      <c r="B78" s="3" t="s">
        <v>19</v>
      </c>
      <c r="C78" s="97">
        <v>84</v>
      </c>
      <c r="D78" s="97">
        <v>26</v>
      </c>
      <c r="E78" s="97"/>
      <c r="F78" s="97">
        <v>69</v>
      </c>
      <c r="G78" s="97">
        <v>46</v>
      </c>
      <c r="H78" s="97"/>
      <c r="I78" s="97">
        <v>0</v>
      </c>
      <c r="J78" s="104">
        <v>0</v>
      </c>
      <c r="K78" s="341"/>
      <c r="L78" s="117"/>
      <c r="P78" s="118"/>
      <c r="Q78" s="118"/>
    </row>
    <row r="79" spans="1:17">
      <c r="B79" s="3" t="s">
        <v>20</v>
      </c>
      <c r="C79" s="97">
        <v>45</v>
      </c>
      <c r="D79" s="97">
        <v>18</v>
      </c>
      <c r="E79" s="97"/>
      <c r="F79" s="97">
        <v>31</v>
      </c>
      <c r="G79" s="97">
        <v>34</v>
      </c>
      <c r="H79" s="97"/>
      <c r="I79" s="97">
        <v>20.765000000000001</v>
      </c>
      <c r="J79" s="104">
        <v>28</v>
      </c>
      <c r="K79" s="341"/>
      <c r="L79" s="117"/>
      <c r="P79" s="118"/>
      <c r="Q79" s="118"/>
    </row>
    <row r="80" spans="1:17">
      <c r="B80" s="3" t="s">
        <v>21</v>
      </c>
      <c r="C80" s="97">
        <v>47</v>
      </c>
      <c r="D80" s="97">
        <v>24</v>
      </c>
      <c r="E80" s="97"/>
      <c r="F80" s="97">
        <v>34</v>
      </c>
      <c r="G80" s="97">
        <v>39</v>
      </c>
      <c r="H80" s="97"/>
      <c r="I80" s="97">
        <v>0</v>
      </c>
      <c r="J80" s="104">
        <v>0</v>
      </c>
      <c r="K80" s="341"/>
      <c r="L80" s="117"/>
      <c r="Q80" s="119"/>
    </row>
    <row r="81" spans="1:17">
      <c r="B81" s="3" t="s">
        <v>22</v>
      </c>
      <c r="C81" s="97">
        <v>82.04</v>
      </c>
      <c r="D81" s="97">
        <v>22.286999999999999</v>
      </c>
      <c r="E81" s="97"/>
      <c r="F81" s="105" t="s">
        <v>6</v>
      </c>
      <c r="G81" s="21" t="s">
        <v>6</v>
      </c>
      <c r="H81" s="97"/>
      <c r="I81" s="19">
        <v>4.2699999999999996</v>
      </c>
      <c r="J81" s="106">
        <v>7.8369999999999997</v>
      </c>
      <c r="K81" s="342"/>
      <c r="L81" s="117"/>
      <c r="Q81" s="119"/>
    </row>
    <row r="82" spans="1:17">
      <c r="C82" s="97"/>
      <c r="D82" s="97"/>
      <c r="E82" s="97"/>
      <c r="F82" s="105"/>
      <c r="G82" s="21"/>
      <c r="H82" s="97"/>
      <c r="I82" s="19"/>
      <c r="J82" s="106"/>
      <c r="K82" s="342"/>
      <c r="L82" s="117"/>
      <c r="Q82" s="119"/>
    </row>
    <row r="83" spans="1:17">
      <c r="A83" s="99" t="s">
        <v>107</v>
      </c>
      <c r="B83" s="3" t="s">
        <v>19</v>
      </c>
      <c r="C83" s="97">
        <v>179.86</v>
      </c>
      <c r="D83" s="97">
        <v>54.601999999999997</v>
      </c>
      <c r="E83" s="97"/>
      <c r="F83" s="105" t="s">
        <v>6</v>
      </c>
      <c r="G83" s="21" t="s">
        <v>6</v>
      </c>
      <c r="H83" s="97"/>
      <c r="I83" s="19">
        <v>7.16</v>
      </c>
      <c r="J83" s="106">
        <v>10.406000000000001</v>
      </c>
      <c r="K83" s="342"/>
      <c r="L83" s="117"/>
    </row>
    <row r="84" spans="1:17">
      <c r="B84" s="3" t="s">
        <v>20</v>
      </c>
      <c r="C84" s="97">
        <v>79.61</v>
      </c>
      <c r="D84" s="97">
        <v>38.868000000000002</v>
      </c>
      <c r="E84" s="97"/>
      <c r="F84" s="98">
        <f>6.537+6.53+5.37</f>
        <v>18.437000000000001</v>
      </c>
      <c r="G84" s="19">
        <f>9.727+10.313+7.626</f>
        <v>27.666</v>
      </c>
      <c r="H84" s="97"/>
      <c r="I84" s="19">
        <v>21.349</v>
      </c>
      <c r="J84" s="106">
        <v>26.757000000000001</v>
      </c>
      <c r="K84" s="342"/>
      <c r="L84" s="117"/>
    </row>
    <row r="85" spans="1:17">
      <c r="B85" s="3" t="s">
        <v>21</v>
      </c>
      <c r="C85" s="97">
        <v>40.869999999999997</v>
      </c>
      <c r="D85" s="97">
        <v>21.352</v>
      </c>
      <c r="E85" s="97"/>
      <c r="F85" s="98">
        <f>4.673+4.36+4.068</f>
        <v>13.101000000000001</v>
      </c>
      <c r="G85" s="19">
        <f>10.207+9.554+8.83</f>
        <v>28.591000000000001</v>
      </c>
      <c r="H85" s="97"/>
      <c r="I85" s="19">
        <v>3.07</v>
      </c>
      <c r="J85" s="106">
        <v>6.1820000000000004</v>
      </c>
      <c r="K85" s="342"/>
      <c r="L85" s="117"/>
    </row>
    <row r="86" spans="1:17">
      <c r="B86" s="3" t="s">
        <v>22</v>
      </c>
      <c r="C86" s="98">
        <v>207</v>
      </c>
      <c r="D86" s="98">
        <v>55</v>
      </c>
      <c r="E86" s="98"/>
      <c r="F86" s="98">
        <v>11</v>
      </c>
      <c r="G86" s="98">
        <f>7.256+9.024+10.595</f>
        <v>26.875</v>
      </c>
      <c r="H86" s="98"/>
      <c r="I86" s="51">
        <f>30.42067+6.893</f>
        <v>37.313670000000002</v>
      </c>
      <c r="J86" s="51">
        <v>10</v>
      </c>
      <c r="K86" s="340"/>
      <c r="O86" s="118"/>
      <c r="P86" s="118"/>
      <c r="Q86" s="118"/>
    </row>
    <row r="87" spans="1:17">
      <c r="C87" s="98"/>
      <c r="D87" s="98"/>
      <c r="E87" s="98"/>
      <c r="F87" s="98"/>
      <c r="G87" s="98"/>
      <c r="H87" s="98"/>
      <c r="I87" s="51"/>
      <c r="J87" s="51"/>
      <c r="K87" s="340"/>
      <c r="O87" s="118"/>
      <c r="P87" s="118"/>
      <c r="Q87" s="118"/>
    </row>
    <row r="88" spans="1:17">
      <c r="A88" s="99" t="s">
        <v>108</v>
      </c>
      <c r="B88" s="3" t="s">
        <v>19</v>
      </c>
      <c r="C88" s="98">
        <v>162</v>
      </c>
      <c r="D88" s="98">
        <v>63</v>
      </c>
      <c r="F88" s="98">
        <v>11</v>
      </c>
      <c r="G88" s="98">
        <f>8.403+9.291+9.088</f>
        <v>26.782000000000004</v>
      </c>
      <c r="I88" s="19">
        <v>103.49590000000001</v>
      </c>
      <c r="J88" s="106">
        <v>0</v>
      </c>
      <c r="K88" s="340"/>
      <c r="O88" s="118"/>
      <c r="P88" s="118"/>
      <c r="Q88" s="118"/>
    </row>
    <row r="89" spans="1:17">
      <c r="B89" s="3" t="s">
        <v>20</v>
      </c>
      <c r="C89" s="98">
        <v>132</v>
      </c>
      <c r="D89" s="98">
        <v>55</v>
      </c>
      <c r="F89" s="98">
        <v>13</v>
      </c>
      <c r="G89" s="98">
        <f>10.361+8.467+10.395</f>
        <v>29.223000000000003</v>
      </c>
      <c r="I89" s="19">
        <f>61.6495+64.7505+12.144</f>
        <v>138.54400000000001</v>
      </c>
      <c r="J89" s="106">
        <v>20</v>
      </c>
      <c r="K89" s="340"/>
      <c r="L89" s="51"/>
      <c r="O89" s="118"/>
      <c r="P89" s="118"/>
      <c r="Q89" s="118"/>
    </row>
    <row r="90" spans="1:17">
      <c r="B90" s="3" t="s">
        <v>21</v>
      </c>
      <c r="C90" s="98">
        <v>98</v>
      </c>
      <c r="D90" s="98">
        <v>15</v>
      </c>
      <c r="F90" s="98">
        <v>12</v>
      </c>
      <c r="G90" s="98">
        <f>8.109+9.028+9.058</f>
        <v>26.195</v>
      </c>
      <c r="I90" s="19">
        <v>62.956000000000003</v>
      </c>
      <c r="J90" s="106">
        <v>0</v>
      </c>
      <c r="K90" s="340"/>
      <c r="L90" s="98"/>
      <c r="Q90" s="119"/>
    </row>
    <row r="91" spans="1:17">
      <c r="B91" s="3" t="s">
        <v>22</v>
      </c>
      <c r="C91" s="97">
        <v>251</v>
      </c>
      <c r="D91" s="97">
        <v>53.226120000000002</v>
      </c>
      <c r="F91" s="98">
        <f>4.09079+3.73351+3.16022</f>
        <v>10.98452</v>
      </c>
      <c r="G91" s="98">
        <f>9.61609+8.92871+7.36425</f>
        <v>25.909050000000001</v>
      </c>
      <c r="I91" s="19">
        <f>63.1705+42.0115</f>
        <v>105.18199999999999</v>
      </c>
      <c r="J91" s="106" t="s">
        <v>95</v>
      </c>
      <c r="K91" s="342"/>
      <c r="L91" s="98"/>
      <c r="Q91" s="119"/>
    </row>
    <row r="92" spans="1:17">
      <c r="C92" s="97"/>
      <c r="D92" s="97"/>
      <c r="F92" s="98"/>
      <c r="G92" s="98"/>
      <c r="I92" s="19"/>
      <c r="J92" s="106"/>
      <c r="K92" s="342"/>
      <c r="L92" s="98"/>
      <c r="Q92" s="119"/>
    </row>
    <row r="93" spans="1:17">
      <c r="A93" s="99" t="s">
        <v>109</v>
      </c>
      <c r="B93" s="3" t="s">
        <v>19</v>
      </c>
      <c r="C93" s="97">
        <v>209</v>
      </c>
      <c r="D93" s="97">
        <v>69.689499999999995</v>
      </c>
      <c r="F93" s="98">
        <f>3.88651+3.95552+3.96193</f>
        <v>11.80396</v>
      </c>
      <c r="G93" s="98">
        <f>9.74682+9.95345+9.6777</f>
        <v>29.377969999999998</v>
      </c>
      <c r="I93" s="19">
        <f>41.885+46.8955+44.9625</f>
        <v>133.74299999999999</v>
      </c>
      <c r="J93" s="106" t="s">
        <v>95</v>
      </c>
      <c r="K93" s="342"/>
      <c r="L93" s="98"/>
    </row>
    <row r="94" spans="1:17">
      <c r="B94" s="3" t="s">
        <v>20</v>
      </c>
      <c r="C94" s="97">
        <v>136</v>
      </c>
      <c r="D94" s="97">
        <v>70.351979999999998</v>
      </c>
      <c r="F94" s="98">
        <f>3.673+3.7754+4.12816</f>
        <v>11.576560000000001</v>
      </c>
      <c r="G94" s="98">
        <f>8.78333+8.86589+9.23611</f>
        <v>26.88533</v>
      </c>
      <c r="I94" s="19">
        <v>60.256999999999998</v>
      </c>
      <c r="J94" s="106" t="s">
        <v>95</v>
      </c>
      <c r="K94" s="342"/>
      <c r="L94" s="98"/>
    </row>
    <row r="95" spans="1:17">
      <c r="B95" s="3" t="s">
        <v>21</v>
      </c>
      <c r="C95" s="97">
        <v>75</v>
      </c>
      <c r="D95" s="97">
        <v>36.880360000000003</v>
      </c>
      <c r="F95" s="98">
        <f>4.35892+4.1927+3.60277</f>
        <v>12.154389999999999</v>
      </c>
      <c r="G95" s="98">
        <f>10.23216+10.25072+8.87669</f>
        <v>29.359570000000001</v>
      </c>
      <c r="I95" s="19">
        <v>77.161249999999995</v>
      </c>
      <c r="J95" s="106" t="s">
        <v>95</v>
      </c>
      <c r="K95" s="342"/>
      <c r="L95" s="98"/>
    </row>
    <row r="96" spans="1:17">
      <c r="B96" s="3" t="s">
        <v>22</v>
      </c>
      <c r="C96" s="97">
        <v>120</v>
      </c>
      <c r="D96" s="97">
        <v>51</v>
      </c>
      <c r="F96" s="98">
        <v>13</v>
      </c>
      <c r="G96" s="98">
        <v>30</v>
      </c>
      <c r="I96" s="19">
        <v>65</v>
      </c>
      <c r="J96" s="106" t="s">
        <v>95</v>
      </c>
      <c r="K96" s="342"/>
      <c r="L96" s="106"/>
      <c r="M96" s="107"/>
      <c r="N96" s="106"/>
      <c r="O96" s="106"/>
      <c r="P96" s="106"/>
    </row>
    <row r="97" spans="1:16">
      <c r="C97" s="97"/>
      <c r="D97" s="97"/>
      <c r="F97" s="98"/>
      <c r="G97" s="98"/>
      <c r="I97" s="19"/>
      <c r="J97" s="106"/>
      <c r="K97" s="342"/>
      <c r="L97" s="106"/>
      <c r="M97" s="107"/>
      <c r="N97" s="106"/>
      <c r="O97" s="106"/>
      <c r="P97" s="106"/>
    </row>
    <row r="98" spans="1:16">
      <c r="A98" s="99" t="s">
        <v>110</v>
      </c>
      <c r="B98" s="3" t="s">
        <v>19</v>
      </c>
      <c r="C98" s="97">
        <v>177</v>
      </c>
      <c r="D98" s="97">
        <v>72</v>
      </c>
      <c r="F98" s="98">
        <v>11</v>
      </c>
      <c r="G98" s="98">
        <v>26</v>
      </c>
      <c r="I98" s="19">
        <v>87</v>
      </c>
      <c r="J98" s="106" t="s">
        <v>95</v>
      </c>
      <c r="K98" s="342"/>
      <c r="L98" s="106"/>
      <c r="M98" s="107"/>
      <c r="N98" s="106"/>
      <c r="O98" s="106"/>
      <c r="P98" s="106"/>
    </row>
    <row r="99" spans="1:16">
      <c r="B99" s="3" t="s">
        <v>20</v>
      </c>
      <c r="C99" s="97">
        <v>152</v>
      </c>
      <c r="D99" s="97">
        <v>84</v>
      </c>
      <c r="F99" s="98">
        <v>12</v>
      </c>
      <c r="G99" s="98">
        <v>27</v>
      </c>
      <c r="I99" s="19">
        <v>96</v>
      </c>
      <c r="J99" s="106" t="s">
        <v>95</v>
      </c>
      <c r="K99" s="342"/>
      <c r="L99" s="106"/>
      <c r="M99" s="107"/>
      <c r="N99" s="106"/>
      <c r="O99" s="106"/>
      <c r="P99" s="106"/>
    </row>
    <row r="100" spans="1:16">
      <c r="B100" s="3" t="s">
        <v>21</v>
      </c>
      <c r="C100" s="97">
        <v>133</v>
      </c>
      <c r="D100" s="97">
        <v>78</v>
      </c>
      <c r="F100" s="98">
        <v>8</v>
      </c>
      <c r="G100" s="98">
        <v>18</v>
      </c>
      <c r="I100" s="19">
        <v>31</v>
      </c>
      <c r="J100" s="106" t="s">
        <v>95</v>
      </c>
      <c r="K100" s="342"/>
      <c r="L100" s="106"/>
      <c r="M100" s="107"/>
      <c r="N100" s="106"/>
      <c r="O100" s="106"/>
      <c r="P100" s="106"/>
    </row>
    <row r="101" spans="1:16">
      <c r="B101" s="3" t="s">
        <v>22</v>
      </c>
      <c r="C101" s="98">
        <v>68.540000000000006</v>
      </c>
      <c r="D101" s="97">
        <v>37.094999999999999</v>
      </c>
      <c r="F101" s="97">
        <v>13.58</v>
      </c>
      <c r="G101" s="98">
        <v>31.734999999999999</v>
      </c>
      <c r="I101" s="19">
        <v>51.701999999999998</v>
      </c>
      <c r="J101" s="106" t="s">
        <v>95</v>
      </c>
      <c r="K101" s="342"/>
      <c r="L101" s="98"/>
    </row>
    <row r="102" spans="1:16">
      <c r="C102" s="98"/>
      <c r="D102" s="97"/>
      <c r="F102" s="97"/>
      <c r="G102" s="98"/>
      <c r="I102" s="19"/>
      <c r="J102" s="106"/>
      <c r="K102" s="342"/>
      <c r="L102" s="98"/>
    </row>
    <row r="103" spans="1:16">
      <c r="A103" s="99" t="s">
        <v>111</v>
      </c>
      <c r="B103" s="3" t="s">
        <v>19</v>
      </c>
      <c r="C103" s="98">
        <v>185.93</v>
      </c>
      <c r="D103" s="97">
        <v>75.239999999999995</v>
      </c>
      <c r="F103" s="97">
        <v>11.685</v>
      </c>
      <c r="G103" s="98">
        <v>27.087</v>
      </c>
      <c r="I103" s="19">
        <v>120</v>
      </c>
      <c r="J103" s="106" t="s">
        <v>95</v>
      </c>
      <c r="K103" s="342"/>
      <c r="L103" s="98"/>
    </row>
    <row r="104" spans="1:16">
      <c r="B104" s="3" t="s">
        <v>20</v>
      </c>
      <c r="C104" s="98">
        <v>123.16</v>
      </c>
      <c r="D104" s="97">
        <v>69.414000000000001</v>
      </c>
      <c r="F104" s="97">
        <v>11.166</v>
      </c>
      <c r="G104" s="98">
        <v>26.401</v>
      </c>
      <c r="I104" s="19">
        <v>31.591999999999999</v>
      </c>
      <c r="J104" s="106" t="s">
        <v>95</v>
      </c>
      <c r="K104" s="342"/>
      <c r="L104" s="98"/>
    </row>
    <row r="105" spans="1:16">
      <c r="B105" s="3" t="s">
        <v>21</v>
      </c>
      <c r="C105" s="98">
        <v>43.43</v>
      </c>
      <c r="D105" s="97">
        <v>19.155000000000001</v>
      </c>
      <c r="F105" s="97">
        <v>12.196999999999999</v>
      </c>
      <c r="G105" s="98">
        <v>27.634</v>
      </c>
      <c r="I105" s="19">
        <v>52</v>
      </c>
      <c r="J105" s="106" t="s">
        <v>95</v>
      </c>
      <c r="K105" s="342"/>
      <c r="L105" s="98"/>
    </row>
    <row r="106" spans="1:16">
      <c r="B106" s="3" t="s">
        <v>22</v>
      </c>
      <c r="C106" s="98">
        <v>40.15</v>
      </c>
      <c r="D106" s="97">
        <v>13.541</v>
      </c>
      <c r="F106" s="97">
        <v>12.02</v>
      </c>
      <c r="G106" s="98">
        <v>25.103000000000002</v>
      </c>
      <c r="I106" s="19">
        <v>0</v>
      </c>
      <c r="J106" s="106" t="s">
        <v>95</v>
      </c>
      <c r="K106" s="342"/>
      <c r="L106" s="98"/>
    </row>
    <row r="107" spans="1:16">
      <c r="C107" s="98"/>
      <c r="D107" s="97"/>
      <c r="F107" s="97"/>
      <c r="G107" s="98"/>
      <c r="I107" s="19"/>
      <c r="J107" s="106"/>
      <c r="K107" s="342"/>
      <c r="L107" s="98"/>
    </row>
    <row r="108" spans="1:16">
      <c r="A108" s="99" t="s">
        <v>112</v>
      </c>
      <c r="B108" s="3" t="s">
        <v>19</v>
      </c>
      <c r="C108" s="98">
        <v>115.4</v>
      </c>
      <c r="D108" s="97">
        <v>58.491</v>
      </c>
      <c r="F108" s="97">
        <v>13.91</v>
      </c>
      <c r="G108" s="98">
        <v>32.082000000000001</v>
      </c>
      <c r="I108" s="19">
        <v>49.808</v>
      </c>
      <c r="J108" s="106" t="s">
        <v>95</v>
      </c>
      <c r="K108" s="342"/>
      <c r="L108" s="98"/>
    </row>
    <row r="109" spans="1:16">
      <c r="B109" s="3" t="s">
        <v>20</v>
      </c>
      <c r="C109" s="98">
        <v>126.04</v>
      </c>
      <c r="D109" s="97">
        <v>73.353999999999999</v>
      </c>
      <c r="F109" s="97">
        <v>11.6</v>
      </c>
      <c r="G109" s="98">
        <v>26.992999999999999</v>
      </c>
      <c r="I109" s="19">
        <v>64.176000000000002</v>
      </c>
      <c r="J109" s="106" t="s">
        <v>95</v>
      </c>
      <c r="K109" s="342"/>
      <c r="L109" s="98"/>
    </row>
    <row r="110" spans="1:16">
      <c r="B110" s="3" t="s">
        <v>21</v>
      </c>
      <c r="C110" s="98">
        <v>27.8</v>
      </c>
      <c r="D110" s="97">
        <v>16.815999999999999</v>
      </c>
      <c r="F110" s="97">
        <v>12.71</v>
      </c>
      <c r="G110" s="98">
        <v>29.036999999999999</v>
      </c>
      <c r="I110" s="19">
        <v>9.6969999999999992</v>
      </c>
      <c r="J110" s="106" t="s">
        <v>95</v>
      </c>
      <c r="K110" s="342"/>
      <c r="L110" s="98"/>
    </row>
    <row r="111" spans="1:16">
      <c r="B111" s="3" t="s">
        <v>22</v>
      </c>
      <c r="C111" s="98">
        <v>64.81</v>
      </c>
      <c r="D111" s="97">
        <v>23.257999999999999</v>
      </c>
      <c r="F111" s="97">
        <v>14.78</v>
      </c>
      <c r="G111" s="98">
        <v>33.887999999999998</v>
      </c>
      <c r="I111" s="19">
        <v>0</v>
      </c>
      <c r="J111" s="106" t="s">
        <v>95</v>
      </c>
      <c r="K111" s="342"/>
      <c r="L111" s="98"/>
    </row>
    <row r="112" spans="1:16">
      <c r="C112" s="98"/>
      <c r="D112" s="97"/>
      <c r="F112" s="97"/>
      <c r="G112" s="98"/>
      <c r="I112" s="19"/>
      <c r="J112" s="106"/>
      <c r="K112" s="342"/>
      <c r="L112" s="98"/>
    </row>
    <row r="113" spans="1:12">
      <c r="A113" s="99" t="s">
        <v>113</v>
      </c>
      <c r="B113" s="3" t="s">
        <v>19</v>
      </c>
      <c r="C113" s="98">
        <v>161.33000000000001</v>
      </c>
      <c r="D113" s="97">
        <v>58.901000000000003</v>
      </c>
      <c r="F113" s="97">
        <v>14.02</v>
      </c>
      <c r="G113" s="98">
        <v>32.075000000000003</v>
      </c>
      <c r="I113" s="19">
        <v>78.997</v>
      </c>
      <c r="J113" s="106" t="s">
        <v>95</v>
      </c>
      <c r="K113" s="342"/>
      <c r="L113" s="98"/>
    </row>
    <row r="114" spans="1:12">
      <c r="B114" s="3" t="s">
        <v>20</v>
      </c>
      <c r="C114" s="98">
        <v>144.78</v>
      </c>
      <c r="D114" s="97">
        <v>77.462000000000003</v>
      </c>
      <c r="F114" s="97">
        <v>14.78</v>
      </c>
      <c r="G114" s="98">
        <v>32.957000000000001</v>
      </c>
      <c r="I114" s="19">
        <v>133.011</v>
      </c>
      <c r="J114" s="106" t="s">
        <v>95</v>
      </c>
      <c r="K114" s="342"/>
      <c r="L114" s="98"/>
    </row>
    <row r="115" spans="1:12">
      <c r="B115" s="3" t="s">
        <v>21</v>
      </c>
      <c r="C115" s="98">
        <v>33.96</v>
      </c>
      <c r="D115" s="97">
        <v>19.899999999999999</v>
      </c>
      <c r="F115" s="97">
        <v>15.6</v>
      </c>
      <c r="G115" s="98">
        <v>35.777999999999999</v>
      </c>
      <c r="I115" s="108">
        <v>28.98</v>
      </c>
      <c r="J115" s="106" t="s">
        <v>95</v>
      </c>
      <c r="K115" s="342"/>
      <c r="L115" s="98"/>
    </row>
    <row r="116" spans="1:12">
      <c r="B116" s="3" t="s">
        <v>22</v>
      </c>
      <c r="C116" s="98">
        <v>55.63</v>
      </c>
      <c r="D116" s="97">
        <v>21.082999999999998</v>
      </c>
      <c r="F116" s="97">
        <v>17</v>
      </c>
      <c r="G116" s="98">
        <v>36.262</v>
      </c>
      <c r="I116" s="108">
        <v>4.5359999999999996</v>
      </c>
      <c r="J116" s="106" t="s">
        <v>95</v>
      </c>
      <c r="K116" s="342"/>
      <c r="L116" s="98"/>
    </row>
    <row r="117" spans="1:12">
      <c r="C117" s="98"/>
      <c r="D117" s="97"/>
      <c r="F117" s="97"/>
      <c r="G117" s="98"/>
      <c r="I117" s="108"/>
      <c r="J117" s="106"/>
      <c r="K117" s="342"/>
      <c r="L117" s="98"/>
    </row>
    <row r="118" spans="1:12">
      <c r="A118" s="99" t="s">
        <v>114</v>
      </c>
      <c r="B118" s="3" t="s">
        <v>19</v>
      </c>
      <c r="C118" s="98">
        <v>108.74</v>
      </c>
      <c r="D118" s="97">
        <v>43.177</v>
      </c>
      <c r="F118" s="97">
        <v>16.54</v>
      </c>
      <c r="G118" s="98">
        <v>37.850999999999999</v>
      </c>
      <c r="I118" s="108">
        <v>57.798000000000002</v>
      </c>
      <c r="J118" s="106" t="s">
        <v>95</v>
      </c>
      <c r="K118" s="342"/>
      <c r="L118" s="98"/>
    </row>
    <row r="119" spans="1:12">
      <c r="B119" s="3" t="s">
        <v>20</v>
      </c>
      <c r="C119" s="98">
        <v>27.43</v>
      </c>
      <c r="D119" s="97">
        <v>14.663</v>
      </c>
      <c r="F119" s="97">
        <v>14.98</v>
      </c>
      <c r="G119" s="98">
        <v>34.968000000000004</v>
      </c>
      <c r="I119" s="108">
        <v>48.965000000000003</v>
      </c>
      <c r="J119" s="106" t="s">
        <v>95</v>
      </c>
      <c r="K119" s="342"/>
      <c r="L119" s="98"/>
    </row>
    <row r="120" spans="1:12">
      <c r="B120" s="3" t="s">
        <v>21</v>
      </c>
      <c r="C120" s="98">
        <v>193.22</v>
      </c>
      <c r="D120" s="97">
        <v>41.628999999999998</v>
      </c>
      <c r="F120" s="97">
        <v>15</v>
      </c>
      <c r="G120" s="98">
        <v>30</v>
      </c>
      <c r="I120" s="108">
        <v>29.082999999999998</v>
      </c>
      <c r="J120" s="106" t="s">
        <v>95</v>
      </c>
      <c r="K120" s="342"/>
      <c r="L120" s="98"/>
    </row>
    <row r="121" spans="1:12">
      <c r="B121" s="3" t="s">
        <v>22</v>
      </c>
      <c r="C121" s="98">
        <v>448.88</v>
      </c>
      <c r="D121" s="97">
        <v>110.76042</v>
      </c>
      <c r="F121" s="19">
        <v>14.0661</v>
      </c>
      <c r="G121" s="98">
        <v>33.0836787</v>
      </c>
      <c r="I121" s="108">
        <v>151.16515999999999</v>
      </c>
      <c r="J121" s="106" t="s">
        <v>95</v>
      </c>
      <c r="K121" s="342"/>
      <c r="L121" s="98"/>
    </row>
    <row r="122" spans="1:12">
      <c r="C122" s="98"/>
      <c r="D122" s="97"/>
      <c r="F122" s="19"/>
      <c r="G122" s="98"/>
      <c r="I122" s="108"/>
      <c r="J122" s="106"/>
      <c r="K122" s="342"/>
      <c r="L122" s="98"/>
    </row>
    <row r="123" spans="1:12">
      <c r="A123" s="99" t="s">
        <v>115</v>
      </c>
      <c r="B123" s="3" t="s">
        <v>19</v>
      </c>
      <c r="C123" s="98">
        <v>214.15</v>
      </c>
      <c r="D123" s="97">
        <v>132.82026999999999</v>
      </c>
      <c r="F123" s="19">
        <v>13.41643</v>
      </c>
      <c r="G123" s="98">
        <v>32.336782300000003</v>
      </c>
      <c r="I123" s="108">
        <v>235.13564</v>
      </c>
      <c r="J123" s="106" t="s">
        <v>95</v>
      </c>
      <c r="K123" s="342"/>
      <c r="L123" s="98"/>
    </row>
    <row r="124" spans="1:12">
      <c r="B124" s="3" t="s">
        <v>20</v>
      </c>
      <c r="C124" s="98">
        <v>166.47</v>
      </c>
      <c r="D124" s="97">
        <v>100.35154</v>
      </c>
      <c r="F124" s="51">
        <v>16.616779999999999</v>
      </c>
      <c r="G124" s="98">
        <v>36.971941800000003</v>
      </c>
      <c r="I124" s="108">
        <v>294.01947999999999</v>
      </c>
      <c r="J124" s="106" t="s">
        <v>95</v>
      </c>
      <c r="K124" s="342"/>
      <c r="L124" s="98"/>
    </row>
    <row r="125" spans="1:12">
      <c r="B125" s="3" t="s">
        <v>21</v>
      </c>
      <c r="C125" s="98">
        <v>69.209999999999994</v>
      </c>
      <c r="D125" s="97">
        <v>40.344880000000003</v>
      </c>
      <c r="F125" s="51">
        <v>16.692</v>
      </c>
      <c r="G125" s="98">
        <v>37.549030000000002</v>
      </c>
      <c r="I125" s="108">
        <v>50.788550000000001</v>
      </c>
      <c r="J125" s="106" t="s">
        <v>95</v>
      </c>
      <c r="K125" s="342"/>
      <c r="L125" s="98"/>
    </row>
    <row r="126" spans="1:12">
      <c r="B126" s="3" t="s">
        <v>22</v>
      </c>
      <c r="C126" s="98">
        <v>99.62</v>
      </c>
      <c r="D126" s="19">
        <v>56.251860000000001</v>
      </c>
      <c r="F126" s="106">
        <v>15.34923</v>
      </c>
      <c r="G126" s="106">
        <v>36.307278400000001</v>
      </c>
      <c r="I126" s="108">
        <v>62.55453</v>
      </c>
      <c r="J126" s="106" t="s">
        <v>95</v>
      </c>
      <c r="K126" s="342"/>
      <c r="L126" s="98"/>
    </row>
    <row r="127" spans="1:12">
      <c r="A127" s="99"/>
      <c r="C127" s="98"/>
      <c r="D127" s="19"/>
      <c r="F127" s="106"/>
      <c r="G127" s="106"/>
      <c r="I127" s="108"/>
      <c r="J127" s="106"/>
      <c r="K127" s="342"/>
      <c r="L127" s="98"/>
    </row>
    <row r="128" spans="1:12">
      <c r="A128" s="99" t="s">
        <v>116</v>
      </c>
      <c r="B128" s="3" t="s">
        <v>19</v>
      </c>
      <c r="C128" s="98">
        <v>95.86</v>
      </c>
      <c r="D128" s="19">
        <v>48.101730000000003</v>
      </c>
      <c r="F128" s="106">
        <v>15.909509999999999</v>
      </c>
      <c r="G128" s="106">
        <v>37.968350000000001</v>
      </c>
      <c r="I128" s="108">
        <v>76.769239999999996</v>
      </c>
      <c r="J128" s="106" t="s">
        <v>95</v>
      </c>
      <c r="K128" s="342"/>
      <c r="L128" s="98"/>
    </row>
    <row r="129" spans="1:16">
      <c r="B129" s="3" t="s">
        <v>20</v>
      </c>
      <c r="C129" s="98">
        <v>35.950000000000003</v>
      </c>
      <c r="D129" s="19">
        <v>19.726990000000001</v>
      </c>
      <c r="F129" s="106">
        <v>16.16986</v>
      </c>
      <c r="G129" s="106">
        <v>38.978230000000003</v>
      </c>
      <c r="I129" s="108">
        <v>0</v>
      </c>
      <c r="J129" s="106" t="s">
        <v>95</v>
      </c>
      <c r="K129" s="342"/>
      <c r="L129" s="98"/>
    </row>
    <row r="130" spans="1:16">
      <c r="B130" s="3" t="s">
        <v>21</v>
      </c>
      <c r="C130" s="98">
        <v>43.91</v>
      </c>
      <c r="D130" s="19">
        <v>31.241250000000001</v>
      </c>
      <c r="F130" s="106">
        <v>16.363309999999998</v>
      </c>
      <c r="G130" s="106">
        <v>41.677909999999997</v>
      </c>
      <c r="I130" s="108">
        <v>10.937110000000001</v>
      </c>
      <c r="J130" s="106" t="s">
        <v>95</v>
      </c>
      <c r="K130" s="342"/>
      <c r="L130" s="98"/>
    </row>
    <row r="131" spans="1:16">
      <c r="B131" s="3" t="s">
        <v>22</v>
      </c>
      <c r="C131" s="106">
        <v>33</v>
      </c>
      <c r="D131" s="106">
        <v>20</v>
      </c>
      <c r="F131" s="106">
        <v>15</v>
      </c>
      <c r="G131" s="106">
        <v>38</v>
      </c>
      <c r="I131" s="106">
        <v>0</v>
      </c>
      <c r="J131" s="106" t="s">
        <v>95</v>
      </c>
      <c r="K131" s="342"/>
      <c r="L131" s="98"/>
    </row>
    <row r="132" spans="1:16">
      <c r="K132" s="342"/>
      <c r="L132" s="98"/>
    </row>
    <row r="133" spans="1:16">
      <c r="A133" s="3" t="s">
        <v>162</v>
      </c>
      <c r="B133" s="3" t="s">
        <v>19</v>
      </c>
      <c r="C133" s="3">
        <v>41</v>
      </c>
      <c r="D133" s="3">
        <v>26</v>
      </c>
      <c r="F133" s="3">
        <v>16</v>
      </c>
      <c r="G133" s="3">
        <v>42</v>
      </c>
      <c r="I133" s="3">
        <v>0</v>
      </c>
      <c r="J133" s="106" t="s">
        <v>95</v>
      </c>
      <c r="K133" s="342"/>
      <c r="L133" s="98"/>
    </row>
    <row r="134" spans="1:16">
      <c r="B134" s="3" t="s">
        <v>20</v>
      </c>
      <c r="C134" s="3">
        <v>16</v>
      </c>
      <c r="D134" s="3">
        <v>10</v>
      </c>
      <c r="F134" s="3">
        <v>15</v>
      </c>
      <c r="G134" s="3">
        <v>34</v>
      </c>
      <c r="I134" s="3">
        <v>0</v>
      </c>
      <c r="J134" s="106" t="s">
        <v>95</v>
      </c>
      <c r="K134" s="342"/>
      <c r="L134" s="98"/>
    </row>
    <row r="135" spans="1:16">
      <c r="B135" s="3" t="s">
        <v>21</v>
      </c>
      <c r="C135" s="3">
        <v>28</v>
      </c>
      <c r="D135" s="3">
        <v>21</v>
      </c>
      <c r="F135" s="3">
        <v>17</v>
      </c>
      <c r="G135" s="3">
        <v>42</v>
      </c>
      <c r="I135" s="3">
        <v>0</v>
      </c>
      <c r="J135" s="106" t="s">
        <v>95</v>
      </c>
      <c r="K135" s="342"/>
      <c r="L135" s="98"/>
    </row>
    <row r="136" spans="1:16">
      <c r="B136" s="3" t="s">
        <v>22</v>
      </c>
      <c r="C136" s="3">
        <v>32</v>
      </c>
      <c r="D136" s="3">
        <v>23</v>
      </c>
      <c r="F136" s="3">
        <v>16</v>
      </c>
      <c r="G136" s="3">
        <v>42</v>
      </c>
      <c r="I136" s="83">
        <v>0</v>
      </c>
      <c r="J136" s="106" t="s">
        <v>95</v>
      </c>
      <c r="K136" s="342"/>
      <c r="L136" s="98"/>
    </row>
    <row r="137" spans="1:16" ht="15" thickBot="1">
      <c r="A137" s="109"/>
      <c r="B137" s="110"/>
      <c r="C137" s="111"/>
      <c r="D137" s="111"/>
      <c r="E137" s="111"/>
      <c r="F137" s="111"/>
      <c r="G137" s="111"/>
      <c r="H137" s="111"/>
      <c r="I137" s="111"/>
      <c r="J137" s="111"/>
      <c r="K137" s="343"/>
    </row>
    <row r="138" spans="1:16" ht="16.5">
      <c r="A138" s="120"/>
      <c r="B138" s="121"/>
      <c r="C138" s="122"/>
      <c r="D138" s="122"/>
      <c r="E138" s="122"/>
      <c r="F138" s="122"/>
      <c r="G138" s="123"/>
      <c r="H138" s="123"/>
      <c r="I138" s="122"/>
      <c r="J138" s="323" t="s">
        <v>238</v>
      </c>
      <c r="K138" s="344"/>
    </row>
    <row r="139" spans="1:16">
      <c r="A139" s="114" t="s">
        <v>199</v>
      </c>
      <c r="B139" s="121"/>
    </row>
    <row r="140" spans="1:16">
      <c r="A140" s="114" t="s">
        <v>200</v>
      </c>
      <c r="B140" s="121"/>
    </row>
    <row r="141" spans="1:16">
      <c r="A141" s="324" t="s">
        <v>230</v>
      </c>
    </row>
    <row r="142" spans="1:16">
      <c r="A142" s="324" t="s">
        <v>241</v>
      </c>
    </row>
    <row r="143" spans="1:16">
      <c r="K143" s="3"/>
      <c r="L143" s="85" t="s">
        <v>150</v>
      </c>
      <c r="P143" s="5"/>
    </row>
    <row r="144" spans="1:16">
      <c r="K144" s="3"/>
      <c r="L144" s="85" t="s">
        <v>151</v>
      </c>
      <c r="P144" s="5"/>
    </row>
    <row r="145" spans="11:12">
      <c r="K145" s="3"/>
      <c r="L145" s="83"/>
    </row>
    <row r="146" spans="11:12">
      <c r="K146" s="83"/>
      <c r="L146" s="83"/>
    </row>
  </sheetData>
  <customSheetViews>
    <customSheetView guid="{F09F7AC7-AFB1-4528-882D-64F3BA45AA1D}" outlineSymbols="0">
      <selection activeCell="O29" sqref="O29"/>
      <pageMargins left="0.9" right="0.59055118110236227" top="0.17" bottom="0" header="0.32" footer="0.41"/>
      <pageSetup paperSize="9" scale="95" orientation="portrait" r:id="rId1"/>
      <headerFooter alignWithMargins="0"/>
    </customSheetView>
    <customSheetView guid="{F6DEE78C-D331-4A00-8176-F1368F0DC044}" outlineSymbols="0" topLeftCell="A124">
      <selection activeCell="J139" sqref="J139"/>
      <pageMargins left="0.9" right="0.59055118110236227" top="0.17" bottom="0" header="0.32" footer="0.41"/>
      <pageSetup paperSize="9" scale="95" orientation="portrait" r:id="rId2"/>
      <headerFooter alignWithMargins="0"/>
    </customSheetView>
  </customSheetViews>
  <mergeCells count="4">
    <mergeCell ref="I5:J5"/>
    <mergeCell ref="F5:G5"/>
    <mergeCell ref="B1:J1"/>
    <mergeCell ref="C4:D4"/>
  </mergeCells>
  <phoneticPr fontId="0" type="noConversion"/>
  <hyperlinks>
    <hyperlink ref="L143" location="'3.3 Charts'!A1" display="Go to Next"/>
    <hyperlink ref="L144" location="Contents!A1" display="Back to Contents"/>
  </hyperlinks>
  <pageMargins left="0.9" right="0.59055118110236227" top="0.17" bottom="0" header="0.32" footer="0.41"/>
  <pageSetup paperSize="9" scale="43" orientation="portrait" r:id="rId3"/>
  <headerFooter alignWithMargins="0"/>
  <ignoredErrors>
    <ignoredError sqref="A7:A11 A17:A21 A12:A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31:K89"/>
  <sheetViews>
    <sheetView zoomScaleNormal="100" workbookViewId="0"/>
  </sheetViews>
  <sheetFormatPr defaultRowHeight="11.25"/>
  <cols>
    <col min="1" max="4" width="9.33203125" style="11"/>
    <col min="5" max="5" width="10.33203125" style="11" bestFit="1" customWidth="1"/>
    <col min="6" max="10" width="9.33203125" style="11"/>
    <col min="11" max="11" width="11.6640625" style="11" customWidth="1"/>
    <col min="12" max="16384" width="9.33203125" style="11"/>
  </cols>
  <sheetData>
    <row r="31" spans="2:2" ht="12.75">
      <c r="B31" s="307" t="s">
        <v>224</v>
      </c>
    </row>
    <row r="61" spans="2:10" ht="12.75">
      <c r="B61" s="307" t="s">
        <v>224</v>
      </c>
    </row>
    <row r="62" spans="2:10" ht="14.25">
      <c r="J62" s="83"/>
    </row>
    <row r="65" spans="1:11" ht="14.25">
      <c r="J65" s="378" t="s">
        <v>150</v>
      </c>
      <c r="K65" s="378"/>
    </row>
    <row r="66" spans="1:11" ht="14.25">
      <c r="J66" s="378" t="s">
        <v>151</v>
      </c>
      <c r="K66" s="378"/>
    </row>
    <row r="70" spans="1:11">
      <c r="B70" s="381"/>
      <c r="C70" s="381"/>
      <c r="E70" s="381"/>
      <c r="F70" s="381"/>
    </row>
    <row r="71" spans="1:11" ht="12.75">
      <c r="A71" s="88"/>
      <c r="B71" s="308"/>
      <c r="C71" s="308"/>
      <c r="D71" s="308"/>
      <c r="E71" s="308"/>
      <c r="F71" s="308"/>
    </row>
    <row r="72" spans="1:11" s="303" customFormat="1" ht="12.75">
      <c r="A72" s="306"/>
      <c r="B72" s="309"/>
      <c r="C72" s="310"/>
      <c r="D72" s="310"/>
      <c r="E72" s="309"/>
      <c r="F72" s="310"/>
    </row>
    <row r="73" spans="1:11" s="303" customFormat="1" ht="12.75">
      <c r="A73" s="306"/>
      <c r="B73" s="309"/>
      <c r="C73" s="310"/>
      <c r="D73" s="310"/>
      <c r="E73" s="309"/>
      <c r="F73" s="310"/>
    </row>
    <row r="74" spans="1:11" s="303" customFormat="1" ht="12.75">
      <c r="A74" s="311"/>
      <c r="B74" s="309"/>
      <c r="C74" s="310"/>
      <c r="D74" s="310"/>
      <c r="E74" s="309"/>
      <c r="F74" s="310"/>
    </row>
    <row r="75" spans="1:11" s="303" customFormat="1" ht="12.75">
      <c r="A75" s="311"/>
      <c r="B75" s="310"/>
      <c r="C75" s="310"/>
      <c r="D75" s="310"/>
      <c r="E75" s="310"/>
      <c r="F75" s="310"/>
      <c r="G75" s="305"/>
    </row>
    <row r="76" spans="1:11" s="303" customFormat="1" ht="12.75">
      <c r="A76" s="311"/>
      <c r="B76" s="310"/>
      <c r="C76" s="310"/>
      <c r="D76" s="310"/>
      <c r="E76" s="310"/>
      <c r="F76" s="310"/>
      <c r="G76" s="305"/>
    </row>
    <row r="77" spans="1:11" s="303" customFormat="1" ht="12.75">
      <c r="A77" s="311"/>
      <c r="B77" s="310"/>
      <c r="C77" s="310"/>
      <c r="D77" s="310"/>
      <c r="E77" s="310"/>
      <c r="F77" s="310"/>
    </row>
    <row r="78" spans="1:11" s="303" customFormat="1" ht="12.75">
      <c r="A78" s="311"/>
      <c r="B78" s="310"/>
      <c r="C78" s="310"/>
      <c r="D78" s="310"/>
      <c r="E78" s="310"/>
      <c r="F78" s="310"/>
    </row>
    <row r="79" spans="1:11" s="303" customFormat="1" ht="12.75">
      <c r="A79" s="311"/>
      <c r="B79" s="310"/>
      <c r="C79" s="310"/>
      <c r="D79" s="310"/>
      <c r="E79" s="310"/>
      <c r="F79" s="310"/>
    </row>
    <row r="80" spans="1:11" s="303" customFormat="1" ht="12.75">
      <c r="A80" s="311"/>
      <c r="B80" s="310"/>
      <c r="C80" s="310"/>
      <c r="D80" s="310"/>
      <c r="E80" s="310"/>
      <c r="F80" s="310"/>
      <c r="G80" s="305"/>
    </row>
    <row r="81" spans="1:6" s="303" customFormat="1" ht="12.75">
      <c r="A81" s="311"/>
      <c r="B81" s="310"/>
      <c r="C81" s="310"/>
      <c r="D81" s="310"/>
      <c r="E81" s="312"/>
      <c r="F81" s="310"/>
    </row>
    <row r="82" spans="1:6" s="303" customFormat="1" ht="12.75">
      <c r="A82" s="311"/>
      <c r="B82" s="310"/>
      <c r="C82" s="310"/>
      <c r="D82" s="310"/>
      <c r="E82" s="44"/>
      <c r="F82" s="310"/>
    </row>
    <row r="83" spans="1:6" s="306" customFormat="1" ht="12.75">
      <c r="A83" s="311"/>
      <c r="B83" s="312"/>
      <c r="C83" s="312"/>
      <c r="E83" s="44"/>
      <c r="F83" s="310"/>
    </row>
    <row r="84" spans="1:6" s="306" customFormat="1" ht="12.75">
      <c r="A84" s="311"/>
      <c r="B84" s="312"/>
      <c r="C84" s="312"/>
      <c r="E84" s="44"/>
      <c r="F84" s="310"/>
    </row>
    <row r="85" spans="1:6" ht="12.75">
      <c r="B85" s="44"/>
      <c r="C85" s="44"/>
      <c r="E85" s="44"/>
      <c r="F85" s="310"/>
    </row>
    <row r="86" spans="1:6" ht="12.75">
      <c r="B86" s="44"/>
      <c r="C86" s="44"/>
      <c r="E86" s="44"/>
      <c r="F86" s="310"/>
    </row>
    <row r="87" spans="1:6" ht="12.75">
      <c r="B87" s="44"/>
      <c r="C87" s="44"/>
      <c r="E87" s="44"/>
      <c r="F87" s="310"/>
    </row>
    <row r="88" spans="1:6" ht="12.75">
      <c r="B88" s="44"/>
      <c r="C88" s="44"/>
      <c r="E88" s="44"/>
      <c r="F88" s="310"/>
    </row>
    <row r="89" spans="1:6" ht="12.75">
      <c r="B89" s="44"/>
      <c r="C89" s="44"/>
      <c r="F89" s="310"/>
    </row>
  </sheetData>
  <customSheetViews>
    <customSheetView guid="{F09F7AC7-AFB1-4528-882D-64F3BA45AA1D}" topLeftCell="A25">
      <selection activeCell="B62" sqref="B62"/>
      <pageMargins left="0.75" right="0.75" top="1" bottom="1" header="0.5" footer="0.5"/>
      <pageSetup paperSize="9" scale="95" orientation="portrait" r:id="rId1"/>
      <headerFooter alignWithMargins="0"/>
    </customSheetView>
    <customSheetView guid="{F6DEE78C-D331-4A00-8176-F1368F0DC044}" showPageBreaks="1" printArea="1" topLeftCell="A25">
      <selection activeCell="B62" sqref="B62"/>
      <pageMargins left="0.75" right="0.75" top="1" bottom="1" header="0.5" footer="0.5"/>
      <pageSetup paperSize="9" scale="95" orientation="portrait" r:id="rId2"/>
      <headerFooter alignWithMargins="0"/>
    </customSheetView>
  </customSheetViews>
  <mergeCells count="4">
    <mergeCell ref="B70:C70"/>
    <mergeCell ref="E70:F70"/>
    <mergeCell ref="J66:K66"/>
    <mergeCell ref="J65:K65"/>
  </mergeCells>
  <phoneticPr fontId="0" type="noConversion"/>
  <hyperlinks>
    <hyperlink ref="J65" location="'3.4'!A1" display="Go to Next"/>
    <hyperlink ref="J66" location="Contents!A1" display="Back to Contents"/>
  </hyperlinks>
  <pageMargins left="0.75" right="0.75" top="1" bottom="1" header="0.5" footer="0.5"/>
  <pageSetup paperSize="9" scale="94"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50"/>
  <sheetViews>
    <sheetView zoomScaleNormal="100" workbookViewId="0"/>
  </sheetViews>
  <sheetFormatPr defaultRowHeight="11.25"/>
  <cols>
    <col min="1" max="1" width="13.1640625" style="11" customWidth="1"/>
    <col min="2" max="2" width="7.5" style="11" customWidth="1"/>
    <col min="3" max="3" width="14.6640625" style="11" customWidth="1"/>
    <col min="4" max="4" width="13.1640625" style="11" customWidth="1"/>
    <col min="5" max="5" width="11.1640625" style="11" customWidth="1"/>
    <col min="6" max="6" width="11.83203125" style="11" customWidth="1"/>
    <col min="7" max="7" width="12.33203125" style="11" customWidth="1"/>
    <col min="8" max="8" width="10.6640625" style="11" customWidth="1"/>
    <col min="9" max="9" width="11.5" style="11" customWidth="1"/>
    <col min="10" max="10" width="15.5" style="11" bestFit="1" customWidth="1"/>
    <col min="11" max="11" width="12" style="11" bestFit="1" customWidth="1"/>
    <col min="12" max="12" width="13" style="11" customWidth="1"/>
    <col min="13" max="14" width="12" style="11" bestFit="1" customWidth="1"/>
    <col min="15" max="15" width="10" style="11" customWidth="1"/>
    <col min="16" max="16" width="14.1640625" style="11" bestFit="1" customWidth="1"/>
    <col min="17" max="17" width="13.83203125" style="11" customWidth="1"/>
    <col min="18" max="18" width="9.33203125" style="11"/>
    <col min="19" max="19" width="9.83203125" style="11" bestFit="1" customWidth="1"/>
    <col min="20" max="16384" width="9.33203125" style="11"/>
  </cols>
  <sheetData>
    <row r="1" spans="1:19" ht="37.5">
      <c r="A1" s="87">
        <v>3.4</v>
      </c>
      <c r="B1" s="125" t="s">
        <v>44</v>
      </c>
      <c r="D1" s="125"/>
    </row>
    <row r="2" spans="1:19" ht="20.25">
      <c r="B2" s="126" t="s">
        <v>87</v>
      </c>
      <c r="D2" s="125"/>
    </row>
    <row r="3" spans="1:19" s="1" customFormat="1" ht="15" thickBot="1">
      <c r="A3" s="127" t="s">
        <v>247</v>
      </c>
      <c r="B3" s="128"/>
      <c r="C3" s="128"/>
      <c r="D3" s="128"/>
      <c r="E3" s="128"/>
      <c r="F3" s="128"/>
      <c r="G3" s="128"/>
      <c r="H3" s="128"/>
      <c r="I3" s="129"/>
      <c r="J3" s="128"/>
      <c r="K3" s="128"/>
      <c r="L3" s="128"/>
      <c r="M3" s="128"/>
      <c r="N3" s="128"/>
      <c r="O3" s="128"/>
      <c r="P3" s="128"/>
      <c r="Q3" s="142" t="s">
        <v>45</v>
      </c>
    </row>
    <row r="4" spans="1:19" ht="15" thickBot="1">
      <c r="A4" s="130" t="s">
        <v>26</v>
      </c>
      <c r="B4" s="130"/>
      <c r="C4" s="131" t="s">
        <v>46</v>
      </c>
      <c r="D4" s="131" t="s">
        <v>47</v>
      </c>
      <c r="E4" s="131" t="s">
        <v>48</v>
      </c>
      <c r="F4" s="131" t="s">
        <v>49</v>
      </c>
      <c r="G4" s="131" t="s">
        <v>164</v>
      </c>
      <c r="H4" s="131" t="s">
        <v>50</v>
      </c>
      <c r="I4" s="131" t="s">
        <v>51</v>
      </c>
      <c r="J4" s="132" t="s">
        <v>143</v>
      </c>
      <c r="K4" s="132" t="s">
        <v>52</v>
      </c>
      <c r="L4" s="132" t="s">
        <v>152</v>
      </c>
      <c r="M4" s="132" t="s">
        <v>53</v>
      </c>
      <c r="N4" s="132" t="s">
        <v>54</v>
      </c>
      <c r="O4" s="132" t="s">
        <v>225</v>
      </c>
      <c r="P4" s="132" t="s">
        <v>55</v>
      </c>
      <c r="Q4" s="132" t="s">
        <v>4</v>
      </c>
    </row>
    <row r="5" spans="1:19" ht="14.25">
      <c r="A5" s="3" t="s">
        <v>9</v>
      </c>
      <c r="B5" s="3"/>
      <c r="C5" s="19">
        <v>100432</v>
      </c>
      <c r="D5" s="19">
        <v>17747</v>
      </c>
      <c r="E5" s="19">
        <v>28355</v>
      </c>
      <c r="F5" s="19">
        <v>28596</v>
      </c>
      <c r="G5" s="19">
        <v>7805</v>
      </c>
      <c r="H5" s="19">
        <v>3005</v>
      </c>
      <c r="I5" s="19">
        <v>2453</v>
      </c>
      <c r="J5" s="19">
        <v>138523</v>
      </c>
      <c r="K5" s="19">
        <v>2271</v>
      </c>
      <c r="L5" s="19">
        <v>603</v>
      </c>
      <c r="M5" s="19">
        <v>2124</v>
      </c>
      <c r="N5" s="19">
        <v>170</v>
      </c>
      <c r="O5" s="19">
        <v>1357</v>
      </c>
      <c r="P5" s="19">
        <v>394</v>
      </c>
      <c r="Q5" s="51">
        <v>333835</v>
      </c>
      <c r="R5" s="44"/>
      <c r="S5" s="44"/>
    </row>
    <row r="6" spans="1:19" ht="14.25">
      <c r="A6" s="3" t="s">
        <v>10</v>
      </c>
      <c r="B6" s="3"/>
      <c r="C6" s="19">
        <v>99935</v>
      </c>
      <c r="D6" s="19">
        <v>8785</v>
      </c>
      <c r="E6" s="19">
        <v>23879</v>
      </c>
      <c r="F6" s="19">
        <v>35166</v>
      </c>
      <c r="G6" s="19">
        <v>7476</v>
      </c>
      <c r="H6" s="19">
        <v>2099</v>
      </c>
      <c r="I6" s="19">
        <v>3711</v>
      </c>
      <c r="J6" s="19">
        <v>157729</v>
      </c>
      <c r="K6" s="19">
        <v>892</v>
      </c>
      <c r="L6" s="19">
        <v>599</v>
      </c>
      <c r="M6" s="19">
        <v>1199</v>
      </c>
      <c r="N6" s="19">
        <v>305</v>
      </c>
      <c r="O6" s="19">
        <v>206</v>
      </c>
      <c r="P6" s="19">
        <v>1370</v>
      </c>
      <c r="Q6" s="51">
        <v>343351</v>
      </c>
      <c r="R6" s="44"/>
      <c r="S6" s="44"/>
    </row>
    <row r="7" spans="1:19" ht="14.25">
      <c r="A7" s="99" t="s">
        <v>11</v>
      </c>
      <c r="B7" s="3"/>
      <c r="C7" s="19">
        <v>101972</v>
      </c>
      <c r="D7" s="19">
        <v>16855</v>
      </c>
      <c r="E7" s="19">
        <v>18033</v>
      </c>
      <c r="F7" s="19">
        <v>31603</v>
      </c>
      <c r="G7" s="19">
        <v>7036</v>
      </c>
      <c r="H7" s="19">
        <v>1469</v>
      </c>
      <c r="I7" s="19">
        <v>5040</v>
      </c>
      <c r="J7" s="19">
        <v>397050</v>
      </c>
      <c r="K7" s="19">
        <v>1903</v>
      </c>
      <c r="L7" s="19">
        <v>549</v>
      </c>
      <c r="M7" s="19">
        <v>993</v>
      </c>
      <c r="N7" s="19">
        <v>523</v>
      </c>
      <c r="O7" s="19">
        <v>54</v>
      </c>
      <c r="P7" s="19">
        <v>1592</v>
      </c>
      <c r="Q7" s="51">
        <v>584672</v>
      </c>
      <c r="R7" s="44"/>
      <c r="S7" s="44"/>
    </row>
    <row r="8" spans="1:19" ht="14.25">
      <c r="A8" s="99" t="s">
        <v>12</v>
      </c>
      <c r="B8" s="3"/>
      <c r="C8" s="19">
        <v>95933</v>
      </c>
      <c r="D8" s="19">
        <v>18729</v>
      </c>
      <c r="E8" s="19">
        <v>23095</v>
      </c>
      <c r="F8" s="19">
        <v>26411</v>
      </c>
      <c r="G8" s="19">
        <v>4538</v>
      </c>
      <c r="H8" s="19">
        <v>1690</v>
      </c>
      <c r="I8" s="19">
        <v>2500</v>
      </c>
      <c r="J8" s="19">
        <v>170917</v>
      </c>
      <c r="K8" s="19">
        <v>3359</v>
      </c>
      <c r="L8" s="19">
        <v>386</v>
      </c>
      <c r="M8" s="19">
        <v>1140</v>
      </c>
      <c r="N8" s="19">
        <v>465</v>
      </c>
      <c r="O8" s="19">
        <v>681</v>
      </c>
      <c r="P8" s="19">
        <v>1041</v>
      </c>
      <c r="Q8" s="51">
        <v>350885</v>
      </c>
      <c r="R8" s="44"/>
      <c r="S8" s="44"/>
    </row>
    <row r="9" spans="1:19" ht="14.25">
      <c r="A9" s="99" t="s">
        <v>13</v>
      </c>
      <c r="B9" s="3"/>
      <c r="C9" s="19">
        <v>107517</v>
      </c>
      <c r="D9" s="19">
        <v>12221</v>
      </c>
      <c r="E9" s="19">
        <v>13034</v>
      </c>
      <c r="F9" s="19">
        <v>30460</v>
      </c>
      <c r="G9" s="19">
        <v>4668</v>
      </c>
      <c r="H9" s="19">
        <v>1513</v>
      </c>
      <c r="I9" s="19">
        <v>2289</v>
      </c>
      <c r="J9" s="19">
        <v>23693</v>
      </c>
      <c r="K9" s="19">
        <v>1778</v>
      </c>
      <c r="L9" s="19">
        <v>975</v>
      </c>
      <c r="M9" s="19">
        <v>665</v>
      </c>
      <c r="N9" s="19">
        <v>340</v>
      </c>
      <c r="O9" s="19">
        <v>175</v>
      </c>
      <c r="P9" s="19">
        <v>976</v>
      </c>
      <c r="Q9" s="51">
        <v>200304</v>
      </c>
      <c r="R9" s="44"/>
      <c r="S9" s="44"/>
    </row>
    <row r="10" spans="1:19" ht="14.25">
      <c r="A10" s="99" t="s">
        <v>14</v>
      </c>
      <c r="B10" s="3"/>
      <c r="C10" s="19">
        <v>203480</v>
      </c>
      <c r="D10" s="19">
        <v>16816</v>
      </c>
      <c r="E10" s="19">
        <v>9027</v>
      </c>
      <c r="F10" s="19">
        <v>28382</v>
      </c>
      <c r="G10" s="19">
        <v>5040</v>
      </c>
      <c r="H10" s="19">
        <v>3064</v>
      </c>
      <c r="I10" s="19">
        <v>1666</v>
      </c>
      <c r="J10" s="19">
        <v>16231</v>
      </c>
      <c r="K10" s="19">
        <v>1156</v>
      </c>
      <c r="L10" s="19">
        <v>761</v>
      </c>
      <c r="M10" s="19">
        <v>1198</v>
      </c>
      <c r="N10" s="19">
        <v>1824</v>
      </c>
      <c r="O10" s="19">
        <v>0</v>
      </c>
      <c r="P10" s="19">
        <v>794</v>
      </c>
      <c r="Q10" s="51">
        <v>289439</v>
      </c>
      <c r="R10" s="44"/>
      <c r="S10" s="44"/>
    </row>
    <row r="11" spans="1:19" ht="14.25">
      <c r="A11" s="99" t="s">
        <v>15</v>
      </c>
      <c r="B11" s="3"/>
      <c r="C11" s="19">
        <v>214720</v>
      </c>
      <c r="D11" s="19">
        <v>35001</v>
      </c>
      <c r="E11" s="19">
        <v>6806</v>
      </c>
      <c r="F11" s="19">
        <v>19979</v>
      </c>
      <c r="G11" s="19">
        <v>6617</v>
      </c>
      <c r="H11" s="19">
        <v>2671</v>
      </c>
      <c r="I11" s="19">
        <v>2558</v>
      </c>
      <c r="J11" s="19">
        <v>64664</v>
      </c>
      <c r="K11" s="19">
        <v>3513</v>
      </c>
      <c r="L11" s="19">
        <v>664</v>
      </c>
      <c r="M11" s="19">
        <v>2787</v>
      </c>
      <c r="N11" s="19">
        <v>639</v>
      </c>
      <c r="O11" s="19">
        <v>0</v>
      </c>
      <c r="P11" s="19">
        <v>1849</v>
      </c>
      <c r="Q11" s="51">
        <v>362468</v>
      </c>
      <c r="R11" s="44"/>
      <c r="S11" s="44"/>
    </row>
    <row r="12" spans="1:19" ht="14.25">
      <c r="A12" s="99" t="s">
        <v>16</v>
      </c>
      <c r="B12" s="3"/>
      <c r="C12" s="19">
        <v>162181</v>
      </c>
      <c r="D12" s="19">
        <v>26375</v>
      </c>
      <c r="E12" s="19">
        <v>7978</v>
      </c>
      <c r="F12" s="19">
        <v>37483</v>
      </c>
      <c r="G12" s="19">
        <v>4447</v>
      </c>
      <c r="H12" s="19">
        <v>1994</v>
      </c>
      <c r="I12" s="19">
        <v>7841</v>
      </c>
      <c r="J12" s="19">
        <v>54777</v>
      </c>
      <c r="K12" s="19">
        <v>0</v>
      </c>
      <c r="L12" s="19">
        <v>814</v>
      </c>
      <c r="M12" s="19">
        <v>1336</v>
      </c>
      <c r="N12" s="19">
        <v>906</v>
      </c>
      <c r="O12" s="19">
        <v>0</v>
      </c>
      <c r="P12" s="19">
        <v>1119</v>
      </c>
      <c r="Q12" s="51">
        <v>307251</v>
      </c>
      <c r="R12" s="44"/>
      <c r="S12" s="44"/>
    </row>
    <row r="13" spans="1:19" ht="14.25">
      <c r="A13" s="99" t="s">
        <v>17</v>
      </c>
      <c r="B13" s="3"/>
      <c r="C13" s="19">
        <v>251730</v>
      </c>
      <c r="D13" s="19">
        <v>25253.599999999999</v>
      </c>
      <c r="E13" s="19">
        <v>6765.7000000000007</v>
      </c>
      <c r="F13" s="19">
        <v>32034</v>
      </c>
      <c r="G13" s="19">
        <v>4900.7</v>
      </c>
      <c r="H13" s="19">
        <v>1879.2</v>
      </c>
      <c r="I13" s="19">
        <v>3219.6000000000004</v>
      </c>
      <c r="J13" s="19">
        <v>2245</v>
      </c>
      <c r="K13" s="19">
        <v>235.4</v>
      </c>
      <c r="L13" s="19">
        <v>59.100000000000009</v>
      </c>
      <c r="M13" s="19">
        <v>608.9</v>
      </c>
      <c r="N13" s="19">
        <v>291.20000000000005</v>
      </c>
      <c r="O13" s="19">
        <v>0</v>
      </c>
      <c r="P13" s="19">
        <v>1184.3000000000002</v>
      </c>
      <c r="Q13" s="51">
        <v>330406.7</v>
      </c>
      <c r="R13" s="44"/>
      <c r="S13" s="44"/>
    </row>
    <row r="14" spans="1:19" ht="14.25">
      <c r="A14" s="99" t="s">
        <v>18</v>
      </c>
      <c r="B14" s="3"/>
      <c r="C14" s="19">
        <v>189639</v>
      </c>
      <c r="D14" s="19">
        <v>23396.329999999998</v>
      </c>
      <c r="E14" s="19">
        <v>6622.4699999999993</v>
      </c>
      <c r="F14" s="19">
        <v>48254.159999999996</v>
      </c>
      <c r="G14" s="19">
        <v>1312.8</v>
      </c>
      <c r="H14" s="19">
        <v>2451.3000000000002</v>
      </c>
      <c r="I14" s="19">
        <v>664.90000000000009</v>
      </c>
      <c r="J14" s="19">
        <v>86276.400000000009</v>
      </c>
      <c r="K14" s="19">
        <v>2929.4999999999995</v>
      </c>
      <c r="L14" s="19">
        <v>203.9</v>
      </c>
      <c r="M14" s="19">
        <v>880.19999999999993</v>
      </c>
      <c r="N14" s="19">
        <v>843.9</v>
      </c>
      <c r="O14" s="19">
        <v>0</v>
      </c>
      <c r="P14" s="19">
        <v>1959.0999999999997</v>
      </c>
      <c r="Q14" s="51">
        <v>365433.96</v>
      </c>
      <c r="R14" s="44"/>
      <c r="S14" s="44"/>
    </row>
    <row r="15" spans="1:19" ht="14.25">
      <c r="A15" s="99">
        <v>1997</v>
      </c>
      <c r="B15" s="3"/>
      <c r="C15" s="19">
        <v>123912</v>
      </c>
      <c r="D15" s="19">
        <v>18595.900000000001</v>
      </c>
      <c r="E15" s="19">
        <v>12416.07</v>
      </c>
      <c r="F15" s="19">
        <v>40527</v>
      </c>
      <c r="G15" s="19">
        <v>3157.1</v>
      </c>
      <c r="H15" s="19">
        <v>3097.06</v>
      </c>
      <c r="I15" s="19">
        <v>1452.3000000000002</v>
      </c>
      <c r="J15" s="19">
        <v>293531.40000000002</v>
      </c>
      <c r="K15" s="19">
        <v>817.6</v>
      </c>
      <c r="L15" s="19">
        <v>804.09999999999991</v>
      </c>
      <c r="M15" s="19">
        <v>818.3</v>
      </c>
      <c r="N15" s="19">
        <v>769.2</v>
      </c>
      <c r="O15" s="19">
        <v>0</v>
      </c>
      <c r="P15" s="19">
        <v>1208.1100000000001</v>
      </c>
      <c r="Q15" s="51">
        <v>501106.13999999996</v>
      </c>
      <c r="R15" s="44"/>
      <c r="S15" s="44"/>
    </row>
    <row r="16" spans="1:19" ht="14.25">
      <c r="A16" s="99">
        <v>1998</v>
      </c>
      <c r="B16" s="3"/>
      <c r="C16" s="19">
        <v>179009</v>
      </c>
      <c r="D16" s="19">
        <v>9997.44</v>
      </c>
      <c r="E16" s="19">
        <v>1981.2</v>
      </c>
      <c r="F16" s="19">
        <v>60319.92</v>
      </c>
      <c r="G16" s="19">
        <v>3027.68</v>
      </c>
      <c r="H16" s="19">
        <v>2032.0000000000002</v>
      </c>
      <c r="I16" s="19">
        <v>3180.08</v>
      </c>
      <c r="J16" s="19">
        <v>303255.67999999999</v>
      </c>
      <c r="K16" s="19">
        <v>1889.76</v>
      </c>
      <c r="L16" s="19">
        <v>863.59999999999991</v>
      </c>
      <c r="M16" s="19">
        <v>568.96</v>
      </c>
      <c r="N16" s="19">
        <v>883.92000000000007</v>
      </c>
      <c r="O16" s="19">
        <v>975.36</v>
      </c>
      <c r="P16" s="19">
        <v>1483.3600000000001</v>
      </c>
      <c r="Q16" s="51">
        <v>569467.96</v>
      </c>
      <c r="R16" s="44"/>
      <c r="S16" s="44"/>
    </row>
    <row r="17" spans="1:19" ht="14.25">
      <c r="A17" s="99">
        <v>1999</v>
      </c>
      <c r="B17" s="3"/>
      <c r="C17" s="19">
        <v>110390</v>
      </c>
      <c r="D17" s="19">
        <v>14700</v>
      </c>
      <c r="E17" s="19">
        <v>8100</v>
      </c>
      <c r="F17" s="19">
        <v>32940</v>
      </c>
      <c r="G17" s="19">
        <v>2550</v>
      </c>
      <c r="H17" s="19">
        <v>2730</v>
      </c>
      <c r="I17" s="19">
        <v>6760</v>
      </c>
      <c r="J17" s="19">
        <v>13020</v>
      </c>
      <c r="K17" s="19">
        <v>3870</v>
      </c>
      <c r="L17" s="19">
        <v>780</v>
      </c>
      <c r="M17" s="19">
        <v>650</v>
      </c>
      <c r="N17" s="19">
        <v>670</v>
      </c>
      <c r="O17" s="19">
        <v>1010</v>
      </c>
      <c r="P17" s="19">
        <v>1410</v>
      </c>
      <c r="Q17" s="51">
        <v>199580</v>
      </c>
      <c r="R17" s="44"/>
      <c r="S17" s="44"/>
    </row>
    <row r="18" spans="1:19" ht="14.25">
      <c r="A18" s="99">
        <v>2000</v>
      </c>
      <c r="B18" s="3"/>
      <c r="C18" s="19">
        <v>201920</v>
      </c>
      <c r="D18" s="19">
        <v>14850</v>
      </c>
      <c r="E18" s="19">
        <v>3520</v>
      </c>
      <c r="F18" s="19">
        <v>16780</v>
      </c>
      <c r="G18" s="19">
        <v>2610</v>
      </c>
      <c r="H18" s="19">
        <v>1060</v>
      </c>
      <c r="I18" s="19">
        <v>1670</v>
      </c>
      <c r="J18" s="19">
        <v>64390</v>
      </c>
      <c r="K18" s="19">
        <v>3950</v>
      </c>
      <c r="L18" s="19">
        <v>1660</v>
      </c>
      <c r="M18" s="19">
        <v>1590</v>
      </c>
      <c r="N18" s="19">
        <v>890</v>
      </c>
      <c r="O18" s="19">
        <v>380</v>
      </c>
      <c r="P18" s="19">
        <v>680</v>
      </c>
      <c r="Q18" s="51">
        <v>315950</v>
      </c>
      <c r="R18" s="44"/>
      <c r="S18" s="44"/>
    </row>
    <row r="19" spans="1:19" ht="14.25">
      <c r="A19" s="99">
        <v>2001</v>
      </c>
      <c r="B19" s="3"/>
      <c r="C19" s="19">
        <v>85800</v>
      </c>
      <c r="D19" s="19">
        <v>22330</v>
      </c>
      <c r="E19" s="19">
        <v>2650</v>
      </c>
      <c r="F19" s="19">
        <v>17470</v>
      </c>
      <c r="G19" s="19">
        <v>4570</v>
      </c>
      <c r="H19" s="19">
        <v>670</v>
      </c>
      <c r="I19" s="19">
        <v>1020</v>
      </c>
      <c r="J19" s="19">
        <v>204800</v>
      </c>
      <c r="K19" s="19">
        <v>2650</v>
      </c>
      <c r="L19" s="19">
        <v>11020</v>
      </c>
      <c r="M19" s="19">
        <v>5810</v>
      </c>
      <c r="N19" s="19">
        <v>410</v>
      </c>
      <c r="O19" s="19">
        <v>110</v>
      </c>
      <c r="P19" s="19">
        <v>5530</v>
      </c>
      <c r="Q19" s="51">
        <v>364840</v>
      </c>
      <c r="R19" s="44"/>
      <c r="S19" s="44"/>
    </row>
    <row r="20" spans="1:19" ht="14.25">
      <c r="A20" s="99">
        <v>2002</v>
      </c>
      <c r="B20" s="3"/>
      <c r="C20" s="19">
        <v>96560</v>
      </c>
      <c r="D20" s="19">
        <v>24530</v>
      </c>
      <c r="E20" s="19">
        <v>7440</v>
      </c>
      <c r="F20" s="19">
        <v>13550</v>
      </c>
      <c r="G20" s="19">
        <v>2290</v>
      </c>
      <c r="H20" s="19">
        <v>1030</v>
      </c>
      <c r="I20" s="19">
        <v>1900</v>
      </c>
      <c r="J20" s="19">
        <v>62590</v>
      </c>
      <c r="K20" s="19">
        <v>3570</v>
      </c>
      <c r="L20" s="19">
        <v>420</v>
      </c>
      <c r="M20" s="19">
        <v>3370</v>
      </c>
      <c r="N20" s="19">
        <v>1110</v>
      </c>
      <c r="O20" s="19">
        <v>0</v>
      </c>
      <c r="P20" s="19">
        <v>5150</v>
      </c>
      <c r="Q20" s="51">
        <v>223510</v>
      </c>
      <c r="R20" s="44"/>
      <c r="S20" s="44"/>
    </row>
    <row r="21" spans="1:19" ht="14.25">
      <c r="A21" s="99">
        <v>2003</v>
      </c>
      <c r="B21" s="3"/>
      <c r="C21" s="19">
        <v>163480</v>
      </c>
      <c r="D21" s="19">
        <v>18230</v>
      </c>
      <c r="E21" s="19">
        <v>3080</v>
      </c>
      <c r="F21" s="19">
        <v>7350</v>
      </c>
      <c r="G21" s="19">
        <v>2290</v>
      </c>
      <c r="H21" s="19">
        <v>780</v>
      </c>
      <c r="I21" s="19">
        <v>1090</v>
      </c>
      <c r="J21" s="19">
        <v>177950</v>
      </c>
      <c r="K21" s="19">
        <v>780</v>
      </c>
      <c r="L21" s="19">
        <v>310</v>
      </c>
      <c r="M21" s="19">
        <v>1970</v>
      </c>
      <c r="N21" s="19">
        <v>1000</v>
      </c>
      <c r="O21" s="19">
        <v>0</v>
      </c>
      <c r="P21" s="19">
        <v>3630</v>
      </c>
      <c r="Q21" s="51">
        <v>381940</v>
      </c>
      <c r="R21" s="44"/>
      <c r="S21" s="44"/>
    </row>
    <row r="22" spans="1:19" ht="14.25">
      <c r="A22" s="99">
        <v>2004</v>
      </c>
      <c r="B22" s="3"/>
      <c r="C22" s="19">
        <v>234660</v>
      </c>
      <c r="D22" s="19">
        <v>16710</v>
      </c>
      <c r="E22" s="19">
        <v>1340</v>
      </c>
      <c r="F22" s="19">
        <v>19850</v>
      </c>
      <c r="G22" s="19">
        <v>3080</v>
      </c>
      <c r="H22" s="19">
        <v>940</v>
      </c>
      <c r="I22" s="19">
        <v>1130</v>
      </c>
      <c r="J22" s="19">
        <v>316630</v>
      </c>
      <c r="K22" s="19">
        <v>1200</v>
      </c>
      <c r="L22" s="19">
        <v>360</v>
      </c>
      <c r="M22" s="19">
        <v>370</v>
      </c>
      <c r="N22" s="19">
        <v>170</v>
      </c>
      <c r="O22" s="19">
        <v>0</v>
      </c>
      <c r="P22" s="19">
        <v>2750</v>
      </c>
      <c r="Q22" s="51">
        <v>599190</v>
      </c>
      <c r="R22" s="44"/>
      <c r="S22" s="44"/>
    </row>
    <row r="23" spans="1:19" ht="14.25">
      <c r="A23" s="99">
        <v>2005</v>
      </c>
      <c r="B23" s="3"/>
      <c r="C23" s="19">
        <v>310790</v>
      </c>
      <c r="D23" s="19">
        <v>11380</v>
      </c>
      <c r="E23" s="19">
        <v>90</v>
      </c>
      <c r="F23" s="19">
        <v>20600</v>
      </c>
      <c r="G23" s="19">
        <v>1610</v>
      </c>
      <c r="H23" s="19">
        <v>1220</v>
      </c>
      <c r="I23" s="19">
        <v>1110</v>
      </c>
      <c r="J23" s="19">
        <v>320760</v>
      </c>
      <c r="K23" s="19">
        <v>1660</v>
      </c>
      <c r="L23" s="19">
        <v>300</v>
      </c>
      <c r="M23" s="19">
        <v>480</v>
      </c>
      <c r="N23" s="19">
        <v>500</v>
      </c>
      <c r="O23" s="19">
        <v>0</v>
      </c>
      <c r="P23" s="19">
        <v>820</v>
      </c>
      <c r="Q23" s="51">
        <v>671320</v>
      </c>
      <c r="R23" s="44"/>
      <c r="S23" s="44"/>
    </row>
    <row r="24" spans="1:19" ht="14.25">
      <c r="A24" s="99">
        <v>2006</v>
      </c>
      <c r="B24" s="3"/>
      <c r="C24" s="19">
        <v>450480</v>
      </c>
      <c r="D24" s="19">
        <v>20060</v>
      </c>
      <c r="E24" s="19">
        <v>1850</v>
      </c>
      <c r="F24" s="19">
        <v>10860</v>
      </c>
      <c r="G24" s="19">
        <v>1790</v>
      </c>
      <c r="H24" s="19">
        <v>1020</v>
      </c>
      <c r="I24" s="19">
        <v>2070</v>
      </c>
      <c r="J24" s="19">
        <v>88330</v>
      </c>
      <c r="K24" s="19">
        <v>2080</v>
      </c>
      <c r="L24" s="19">
        <v>520</v>
      </c>
      <c r="M24" s="19">
        <v>340</v>
      </c>
      <c r="N24" s="19">
        <v>2330</v>
      </c>
      <c r="O24" s="19">
        <v>0</v>
      </c>
      <c r="P24" s="19">
        <v>780</v>
      </c>
      <c r="Q24" s="19">
        <v>582510</v>
      </c>
      <c r="R24" s="44"/>
      <c r="S24" s="44"/>
    </row>
    <row r="25" spans="1:19" ht="14.25">
      <c r="A25" s="99">
        <v>2007</v>
      </c>
      <c r="B25" s="3"/>
      <c r="C25" s="19">
        <v>241110</v>
      </c>
      <c r="D25" s="19">
        <v>12650</v>
      </c>
      <c r="E25" s="19">
        <v>1400</v>
      </c>
      <c r="F25" s="19">
        <v>40150</v>
      </c>
      <c r="G25" s="19">
        <v>4300</v>
      </c>
      <c r="H25" s="19">
        <v>2460</v>
      </c>
      <c r="I25" s="19">
        <v>3300</v>
      </c>
      <c r="J25" s="19">
        <v>109700</v>
      </c>
      <c r="K25" s="19">
        <v>2710</v>
      </c>
      <c r="L25" s="19">
        <v>1380</v>
      </c>
      <c r="M25" s="19">
        <v>330</v>
      </c>
      <c r="N25" s="19">
        <v>540</v>
      </c>
      <c r="O25" s="19">
        <v>0</v>
      </c>
      <c r="P25" s="19">
        <v>1030</v>
      </c>
      <c r="Q25" s="19">
        <v>421060</v>
      </c>
      <c r="R25" s="44"/>
      <c r="S25" s="44"/>
    </row>
    <row r="26" spans="1:19" ht="14.25">
      <c r="A26" s="99">
        <v>2008</v>
      </c>
      <c r="B26" s="3"/>
      <c r="C26" s="108">
        <v>218620</v>
      </c>
      <c r="D26" s="108">
        <v>18480</v>
      </c>
      <c r="E26" s="108">
        <v>800</v>
      </c>
      <c r="F26" s="108">
        <v>11480</v>
      </c>
      <c r="G26" s="108">
        <v>3490</v>
      </c>
      <c r="H26" s="108">
        <v>2610</v>
      </c>
      <c r="I26" s="108">
        <v>1660</v>
      </c>
      <c r="J26" s="19">
        <v>45350</v>
      </c>
      <c r="K26" s="19">
        <v>3690</v>
      </c>
      <c r="L26" s="19">
        <v>1430</v>
      </c>
      <c r="M26" s="19">
        <v>330</v>
      </c>
      <c r="N26" s="19">
        <v>290</v>
      </c>
      <c r="O26" s="19">
        <v>0</v>
      </c>
      <c r="P26" s="19">
        <v>1160</v>
      </c>
      <c r="Q26" s="19">
        <v>309390</v>
      </c>
      <c r="R26" s="44"/>
      <c r="S26" s="44"/>
    </row>
    <row r="27" spans="1:19" ht="14.25">
      <c r="A27" s="99">
        <v>2009</v>
      </c>
      <c r="B27" s="3"/>
      <c r="C27" s="108">
        <v>202530</v>
      </c>
      <c r="D27" s="108">
        <v>29370</v>
      </c>
      <c r="E27" s="108">
        <v>1200</v>
      </c>
      <c r="F27" s="108">
        <v>8110</v>
      </c>
      <c r="G27" s="108">
        <v>2520</v>
      </c>
      <c r="H27" s="108">
        <v>2460</v>
      </c>
      <c r="I27" s="108">
        <v>1090</v>
      </c>
      <c r="J27" s="19">
        <v>152150</v>
      </c>
      <c r="K27" s="19">
        <v>2960</v>
      </c>
      <c r="L27" s="19">
        <v>560</v>
      </c>
      <c r="M27" s="19">
        <v>430</v>
      </c>
      <c r="N27" s="19">
        <v>740</v>
      </c>
      <c r="O27" s="19">
        <v>0</v>
      </c>
      <c r="P27" s="19">
        <v>760</v>
      </c>
      <c r="Q27" s="19">
        <v>404880</v>
      </c>
      <c r="R27" s="44"/>
      <c r="S27" s="44"/>
    </row>
    <row r="28" spans="1:19" ht="14.25">
      <c r="A28" s="99">
        <v>2010</v>
      </c>
      <c r="B28" s="3"/>
      <c r="C28" s="108">
        <v>78510</v>
      </c>
      <c r="D28" s="108">
        <v>18690</v>
      </c>
      <c r="E28" s="108">
        <v>7940</v>
      </c>
      <c r="F28" s="108">
        <v>13410</v>
      </c>
      <c r="G28" s="108">
        <v>5090</v>
      </c>
      <c r="H28" s="108">
        <v>2820</v>
      </c>
      <c r="I28" s="108">
        <v>690</v>
      </c>
      <c r="J28" s="19">
        <v>250460</v>
      </c>
      <c r="K28" s="19">
        <v>1520</v>
      </c>
      <c r="L28" s="19">
        <v>1470</v>
      </c>
      <c r="M28" s="19">
        <v>320</v>
      </c>
      <c r="N28" s="19">
        <v>1650</v>
      </c>
      <c r="O28" s="19">
        <v>160</v>
      </c>
      <c r="P28" s="19">
        <v>2300</v>
      </c>
      <c r="Q28" s="19">
        <v>385030</v>
      </c>
      <c r="R28" s="44"/>
      <c r="S28" s="44"/>
    </row>
    <row r="29" spans="1:19" ht="14.25">
      <c r="A29" s="99">
        <v>2011</v>
      </c>
      <c r="B29" s="3"/>
      <c r="C29" s="108">
        <v>475950</v>
      </c>
      <c r="D29" s="108">
        <v>31100</v>
      </c>
      <c r="E29" s="108">
        <v>2150</v>
      </c>
      <c r="F29" s="108">
        <v>8190</v>
      </c>
      <c r="G29" s="108">
        <v>1889.9999999999998</v>
      </c>
      <c r="H29" s="108">
        <v>1190</v>
      </c>
      <c r="I29" s="108">
        <v>300</v>
      </c>
      <c r="J29" s="19">
        <v>371060</v>
      </c>
      <c r="K29" s="19">
        <v>2380</v>
      </c>
      <c r="L29" s="19">
        <v>320</v>
      </c>
      <c r="M29" s="19">
        <v>400</v>
      </c>
      <c r="N29" s="19">
        <v>1640</v>
      </c>
      <c r="O29" s="19">
        <v>0</v>
      </c>
      <c r="P29" s="19">
        <v>2140</v>
      </c>
      <c r="Q29" s="19">
        <v>898710</v>
      </c>
      <c r="R29" s="44"/>
      <c r="S29" s="44"/>
    </row>
    <row r="30" spans="1:19" ht="14.25">
      <c r="A30" s="99">
        <v>2012</v>
      </c>
      <c r="B30" s="3"/>
      <c r="C30" s="108">
        <v>202140</v>
      </c>
      <c r="D30" s="108">
        <v>11560</v>
      </c>
      <c r="E30" s="108">
        <v>1830</v>
      </c>
      <c r="F30" s="108">
        <v>10030</v>
      </c>
      <c r="G30" s="108">
        <v>4090</v>
      </c>
      <c r="H30" s="108">
        <v>1650</v>
      </c>
      <c r="I30" s="108">
        <v>490</v>
      </c>
      <c r="J30" s="19">
        <v>29240.000000000004</v>
      </c>
      <c r="K30" s="19">
        <v>12459.999999999998</v>
      </c>
      <c r="L30" s="19">
        <v>280</v>
      </c>
      <c r="M30" s="19">
        <v>270</v>
      </c>
      <c r="N30" s="19">
        <v>500</v>
      </c>
      <c r="O30" s="19">
        <v>80</v>
      </c>
      <c r="P30" s="19">
        <v>720</v>
      </c>
      <c r="Q30" s="19">
        <v>275340</v>
      </c>
      <c r="R30" s="44"/>
      <c r="S30" s="44"/>
    </row>
    <row r="31" spans="1:19" ht="14.25">
      <c r="A31" s="99">
        <v>2013</v>
      </c>
      <c r="B31" s="3"/>
      <c r="C31" s="108">
        <v>76380</v>
      </c>
      <c r="D31" s="108">
        <v>15850</v>
      </c>
      <c r="E31" s="108">
        <v>1120</v>
      </c>
      <c r="F31" s="108">
        <v>3630</v>
      </c>
      <c r="G31" s="108">
        <v>2530</v>
      </c>
      <c r="H31" s="108">
        <v>1070</v>
      </c>
      <c r="I31" s="108">
        <v>1180</v>
      </c>
      <c r="J31" s="19">
        <v>6830</v>
      </c>
      <c r="K31" s="19">
        <v>2300</v>
      </c>
      <c r="L31" s="19">
        <v>520</v>
      </c>
      <c r="M31" s="19">
        <v>460</v>
      </c>
      <c r="N31" s="19">
        <v>660</v>
      </c>
      <c r="O31" s="19">
        <v>0</v>
      </c>
      <c r="P31" s="19">
        <v>5250</v>
      </c>
      <c r="Q31" s="19">
        <v>117780</v>
      </c>
      <c r="R31" s="44"/>
      <c r="S31" s="44"/>
    </row>
    <row r="32" spans="1:19" ht="14.25">
      <c r="A32" s="99"/>
      <c r="B32" s="3"/>
      <c r="C32" s="19"/>
      <c r="D32" s="19"/>
      <c r="E32" s="19"/>
      <c r="F32" s="19"/>
      <c r="G32" s="19"/>
      <c r="H32" s="19"/>
      <c r="I32" s="19"/>
      <c r="J32" s="42"/>
      <c r="K32" s="42"/>
      <c r="L32" s="42"/>
      <c r="M32" s="42"/>
      <c r="N32" s="42"/>
      <c r="O32" s="42"/>
      <c r="P32" s="42"/>
      <c r="Q32" s="133"/>
    </row>
    <row r="33" spans="1:17" ht="14.25">
      <c r="A33" s="99">
        <v>1993</v>
      </c>
      <c r="B33" s="3" t="s">
        <v>19</v>
      </c>
      <c r="C33" s="19">
        <v>29525</v>
      </c>
      <c r="D33" s="19">
        <v>6413</v>
      </c>
      <c r="E33" s="19">
        <v>2267</v>
      </c>
      <c r="F33" s="19">
        <v>4136</v>
      </c>
      <c r="G33" s="19">
        <v>1017</v>
      </c>
      <c r="H33" s="19">
        <v>847</v>
      </c>
      <c r="I33" s="19">
        <v>363</v>
      </c>
      <c r="J33" s="19">
        <v>13132</v>
      </c>
      <c r="K33" s="19">
        <v>1051</v>
      </c>
      <c r="L33" s="19">
        <v>379</v>
      </c>
      <c r="M33" s="19">
        <v>1729</v>
      </c>
      <c r="N33" s="19">
        <v>261</v>
      </c>
      <c r="O33" s="19">
        <v>0</v>
      </c>
      <c r="P33" s="19">
        <v>1606</v>
      </c>
      <c r="Q33" s="51">
        <v>62726</v>
      </c>
    </row>
    <row r="34" spans="1:17" ht="14.25">
      <c r="A34" s="99"/>
      <c r="B34" s="3" t="s">
        <v>20</v>
      </c>
      <c r="C34" s="19">
        <v>63317</v>
      </c>
      <c r="D34" s="19">
        <v>10424</v>
      </c>
      <c r="E34" s="19">
        <v>422</v>
      </c>
      <c r="F34" s="19">
        <v>3752</v>
      </c>
      <c r="G34" s="19">
        <v>1131</v>
      </c>
      <c r="H34" s="19">
        <v>551</v>
      </c>
      <c r="I34" s="19">
        <v>143</v>
      </c>
      <c r="J34" s="19">
        <v>41697</v>
      </c>
      <c r="K34" s="19">
        <v>1246</v>
      </c>
      <c r="L34" s="19">
        <v>21</v>
      </c>
      <c r="M34" s="19">
        <v>567</v>
      </c>
      <c r="N34" s="19">
        <v>228</v>
      </c>
      <c r="O34" s="19">
        <v>0</v>
      </c>
      <c r="P34" s="19">
        <v>118</v>
      </c>
      <c r="Q34" s="51">
        <v>123617</v>
      </c>
    </row>
    <row r="35" spans="1:17" ht="14.25">
      <c r="A35" s="99"/>
      <c r="B35" s="3" t="s">
        <v>21</v>
      </c>
      <c r="C35" s="19">
        <v>90871</v>
      </c>
      <c r="D35" s="19">
        <v>6772</v>
      </c>
      <c r="E35" s="19">
        <v>987</v>
      </c>
      <c r="F35" s="19">
        <v>8095</v>
      </c>
      <c r="G35" s="19">
        <v>1411</v>
      </c>
      <c r="H35" s="19">
        <v>631</v>
      </c>
      <c r="I35" s="19">
        <v>407</v>
      </c>
      <c r="J35" s="19">
        <v>5809</v>
      </c>
      <c r="K35" s="19">
        <v>1208</v>
      </c>
      <c r="L35" s="19">
        <v>88</v>
      </c>
      <c r="M35" s="19">
        <v>358</v>
      </c>
      <c r="N35" s="19">
        <v>51</v>
      </c>
      <c r="O35" s="19">
        <v>0</v>
      </c>
      <c r="P35" s="19">
        <v>54</v>
      </c>
      <c r="Q35" s="51">
        <v>116742</v>
      </c>
    </row>
    <row r="36" spans="1:17" ht="14.25">
      <c r="A36" s="99"/>
      <c r="B36" s="3" t="s">
        <v>22</v>
      </c>
      <c r="C36" s="19">
        <v>31007</v>
      </c>
      <c r="D36" s="19">
        <v>11392</v>
      </c>
      <c r="E36" s="19">
        <v>3130</v>
      </c>
      <c r="F36" s="19">
        <v>3996</v>
      </c>
      <c r="G36" s="19">
        <v>3058</v>
      </c>
      <c r="H36" s="19">
        <v>642</v>
      </c>
      <c r="I36" s="19">
        <v>1645</v>
      </c>
      <c r="J36" s="19">
        <v>4026</v>
      </c>
      <c r="K36" s="19">
        <v>8</v>
      </c>
      <c r="L36" s="19">
        <v>176</v>
      </c>
      <c r="M36" s="19">
        <v>133</v>
      </c>
      <c r="N36" s="19">
        <v>99</v>
      </c>
      <c r="O36" s="19">
        <v>0</v>
      </c>
      <c r="P36" s="19">
        <v>71</v>
      </c>
      <c r="Q36" s="51">
        <v>59383</v>
      </c>
    </row>
    <row r="37" spans="1:17" ht="14.25">
      <c r="A37" s="99"/>
      <c r="B37" s="3"/>
      <c r="C37" s="19"/>
      <c r="D37" s="19"/>
      <c r="E37" s="19"/>
      <c r="F37" s="19"/>
      <c r="G37" s="19"/>
      <c r="H37" s="19"/>
      <c r="I37" s="19"/>
      <c r="J37" s="19"/>
      <c r="K37" s="19"/>
      <c r="L37" s="19"/>
      <c r="M37" s="19"/>
      <c r="N37" s="19"/>
      <c r="O37" s="19"/>
      <c r="P37" s="19"/>
      <c r="Q37" s="51"/>
    </row>
    <row r="38" spans="1:17" ht="14.25">
      <c r="A38" s="99">
        <v>1994</v>
      </c>
      <c r="B38" s="3" t="s">
        <v>19</v>
      </c>
      <c r="C38" s="19">
        <v>55423</v>
      </c>
      <c r="D38" s="19">
        <v>3606</v>
      </c>
      <c r="E38" s="19">
        <v>1157</v>
      </c>
      <c r="F38" s="19">
        <v>700</v>
      </c>
      <c r="G38" s="19">
        <v>472</v>
      </c>
      <c r="H38" s="19">
        <v>640</v>
      </c>
      <c r="I38" s="19">
        <v>1437</v>
      </c>
      <c r="J38" s="19">
        <v>48535</v>
      </c>
      <c r="K38" s="19">
        <v>0</v>
      </c>
      <c r="L38" s="19">
        <v>163</v>
      </c>
      <c r="M38" s="19">
        <v>118</v>
      </c>
      <c r="N38" s="19">
        <v>426</v>
      </c>
      <c r="O38" s="19">
        <v>0</v>
      </c>
      <c r="P38" s="19">
        <v>91</v>
      </c>
      <c r="Q38" s="51">
        <v>112768</v>
      </c>
    </row>
    <row r="39" spans="1:17" ht="14.25">
      <c r="A39" s="99"/>
      <c r="B39" s="3" t="s">
        <v>20</v>
      </c>
      <c r="C39" s="19">
        <v>67791</v>
      </c>
      <c r="D39" s="19">
        <v>6798</v>
      </c>
      <c r="E39" s="19">
        <v>58</v>
      </c>
      <c r="F39" s="19">
        <v>14556</v>
      </c>
      <c r="G39" s="19">
        <v>1903</v>
      </c>
      <c r="H39" s="19">
        <v>591</v>
      </c>
      <c r="I39" s="19">
        <v>1448</v>
      </c>
      <c r="J39" s="19">
        <v>6076</v>
      </c>
      <c r="K39" s="19">
        <v>0</v>
      </c>
      <c r="L39" s="19">
        <v>108</v>
      </c>
      <c r="M39" s="19">
        <v>118</v>
      </c>
      <c r="N39" s="19">
        <v>376</v>
      </c>
      <c r="O39" s="19">
        <v>0</v>
      </c>
      <c r="P39" s="19">
        <v>516</v>
      </c>
      <c r="Q39" s="51">
        <v>100339</v>
      </c>
    </row>
    <row r="40" spans="1:17" ht="14.25">
      <c r="A40" s="99"/>
      <c r="B40" s="3" t="s">
        <v>21</v>
      </c>
      <c r="C40" s="19">
        <v>24518</v>
      </c>
      <c r="D40" s="19">
        <v>4150</v>
      </c>
      <c r="E40" s="19">
        <v>766</v>
      </c>
      <c r="F40" s="19">
        <v>19209</v>
      </c>
      <c r="G40" s="19">
        <v>2051</v>
      </c>
      <c r="H40" s="19">
        <v>594</v>
      </c>
      <c r="I40" s="19">
        <v>2793</v>
      </c>
      <c r="J40" s="19">
        <v>166</v>
      </c>
      <c r="K40" s="19">
        <v>0</v>
      </c>
      <c r="L40" s="19">
        <v>134</v>
      </c>
      <c r="M40" s="19">
        <v>768</v>
      </c>
      <c r="N40" s="19">
        <v>24</v>
      </c>
      <c r="O40" s="19">
        <v>0</v>
      </c>
      <c r="P40" s="19">
        <v>481</v>
      </c>
      <c r="Q40" s="51">
        <v>55654</v>
      </c>
    </row>
    <row r="41" spans="1:17" ht="14.25">
      <c r="A41" s="99"/>
      <c r="B41" s="3" t="s">
        <v>22</v>
      </c>
      <c r="C41" s="19">
        <v>14449</v>
      </c>
      <c r="D41" s="19">
        <v>11821</v>
      </c>
      <c r="E41" s="19">
        <v>5997</v>
      </c>
      <c r="F41" s="19">
        <v>3018</v>
      </c>
      <c r="G41" s="19">
        <v>21</v>
      </c>
      <c r="H41" s="19">
        <v>169</v>
      </c>
      <c r="I41" s="19">
        <v>2163</v>
      </c>
      <c r="J41" s="19">
        <v>0</v>
      </c>
      <c r="K41" s="19">
        <v>0</v>
      </c>
      <c r="L41" s="19">
        <v>409</v>
      </c>
      <c r="M41" s="19">
        <v>332</v>
      </c>
      <c r="N41" s="19">
        <v>80</v>
      </c>
      <c r="O41" s="19">
        <v>0</v>
      </c>
      <c r="P41" s="19">
        <v>31</v>
      </c>
      <c r="Q41" s="51">
        <v>38490</v>
      </c>
    </row>
    <row r="42" spans="1:17" ht="14.25">
      <c r="A42" s="99"/>
      <c r="B42" s="3"/>
      <c r="C42" s="19"/>
      <c r="D42" s="19"/>
      <c r="E42" s="19"/>
      <c r="F42" s="19"/>
      <c r="G42" s="19"/>
      <c r="H42" s="19"/>
      <c r="I42" s="19"/>
      <c r="J42" s="19"/>
      <c r="K42" s="19"/>
      <c r="L42" s="19"/>
      <c r="M42" s="19"/>
      <c r="N42" s="19"/>
      <c r="O42" s="19"/>
      <c r="P42" s="19"/>
      <c r="Q42" s="51"/>
    </row>
    <row r="43" spans="1:17" ht="14.25">
      <c r="A43" s="99">
        <v>1995</v>
      </c>
      <c r="B43" s="3" t="s">
        <v>19</v>
      </c>
      <c r="C43" s="19">
        <v>27312</v>
      </c>
      <c r="D43" s="19">
        <v>3112</v>
      </c>
      <c r="E43" s="19">
        <v>2074</v>
      </c>
      <c r="F43" s="19">
        <v>1795</v>
      </c>
      <c r="G43" s="19">
        <v>289</v>
      </c>
      <c r="H43" s="19">
        <v>545</v>
      </c>
      <c r="I43" s="19">
        <v>1396</v>
      </c>
      <c r="J43" s="19">
        <v>0</v>
      </c>
      <c r="K43" s="19">
        <v>0</v>
      </c>
      <c r="L43" s="19">
        <v>281</v>
      </c>
      <c r="M43" s="19">
        <v>404</v>
      </c>
      <c r="N43" s="19">
        <v>394</v>
      </c>
      <c r="O43" s="19">
        <v>0</v>
      </c>
      <c r="P43" s="19">
        <v>310</v>
      </c>
      <c r="Q43" s="51">
        <v>37912</v>
      </c>
    </row>
    <row r="44" spans="1:17" ht="14.25">
      <c r="A44" s="99"/>
      <c r="B44" s="3" t="s">
        <v>20</v>
      </c>
      <c r="C44" s="19">
        <v>47232</v>
      </c>
      <c r="D44" s="19">
        <v>9669.4</v>
      </c>
      <c r="E44" s="19">
        <v>111.8</v>
      </c>
      <c r="F44" s="19">
        <v>18874.5</v>
      </c>
      <c r="G44" s="19">
        <v>2157.1999999999998</v>
      </c>
      <c r="H44" s="19">
        <v>958.8</v>
      </c>
      <c r="I44" s="19">
        <v>601.29999999999995</v>
      </c>
      <c r="J44" s="19">
        <v>0</v>
      </c>
      <c r="K44" s="19">
        <v>2149</v>
      </c>
      <c r="L44" s="19">
        <v>36</v>
      </c>
      <c r="M44" s="19">
        <v>204</v>
      </c>
      <c r="N44" s="19">
        <v>625</v>
      </c>
      <c r="O44" s="19">
        <v>0</v>
      </c>
      <c r="P44" s="19">
        <v>771</v>
      </c>
      <c r="Q44" s="51">
        <v>83390</v>
      </c>
    </row>
    <row r="45" spans="1:17" ht="14.25">
      <c r="A45" s="99"/>
      <c r="B45" s="3" t="s">
        <v>21</v>
      </c>
      <c r="C45" s="19">
        <v>140254</v>
      </c>
      <c r="D45" s="19">
        <v>3712</v>
      </c>
      <c r="E45" s="19">
        <v>1781.1</v>
      </c>
      <c r="F45" s="19">
        <v>8548.1</v>
      </c>
      <c r="G45" s="19">
        <v>991.5</v>
      </c>
      <c r="H45" s="19">
        <v>318.89999999999998</v>
      </c>
      <c r="I45" s="19">
        <v>235.8</v>
      </c>
      <c r="J45" s="19">
        <v>1444</v>
      </c>
      <c r="K45" s="19">
        <v>128.30000000000001</v>
      </c>
      <c r="L45" s="19">
        <v>38.700000000000003</v>
      </c>
      <c r="M45" s="19">
        <v>113</v>
      </c>
      <c r="N45" s="19">
        <v>208.9</v>
      </c>
      <c r="O45" s="19">
        <v>0</v>
      </c>
      <c r="P45" s="19">
        <v>280.89999999999998</v>
      </c>
      <c r="Q45" s="51">
        <v>158055</v>
      </c>
    </row>
    <row r="46" spans="1:17" ht="14.25">
      <c r="A46" s="99"/>
      <c r="B46" s="3" t="s">
        <v>22</v>
      </c>
      <c r="C46" s="19">
        <v>36932</v>
      </c>
      <c r="D46" s="19">
        <v>8759.9</v>
      </c>
      <c r="E46" s="19">
        <v>2799</v>
      </c>
      <c r="F46" s="19">
        <v>2816.9</v>
      </c>
      <c r="G46" s="19">
        <v>1462.7</v>
      </c>
      <c r="H46" s="19">
        <v>56.2</v>
      </c>
      <c r="I46" s="19">
        <v>986.8</v>
      </c>
      <c r="J46" s="19">
        <v>801</v>
      </c>
      <c r="K46" s="19">
        <v>107.1</v>
      </c>
      <c r="L46" s="19">
        <v>20.399999999999999</v>
      </c>
      <c r="M46" s="19">
        <v>291.89999999999998</v>
      </c>
      <c r="N46" s="19">
        <v>82.3</v>
      </c>
      <c r="O46" s="19">
        <v>0</v>
      </c>
      <c r="P46" s="19">
        <v>132.4</v>
      </c>
      <c r="Q46" s="51">
        <v>55249</v>
      </c>
    </row>
    <row r="47" spans="1:17" ht="14.25">
      <c r="A47" s="99"/>
      <c r="B47" s="3"/>
      <c r="C47" s="19"/>
      <c r="D47" s="19"/>
      <c r="E47" s="19"/>
      <c r="F47" s="19"/>
      <c r="G47" s="19"/>
      <c r="H47" s="19"/>
      <c r="I47" s="19"/>
      <c r="J47" s="19"/>
      <c r="K47" s="19"/>
      <c r="L47" s="19"/>
      <c r="M47" s="19"/>
      <c r="N47" s="19"/>
      <c r="O47" s="19"/>
      <c r="P47" s="19"/>
      <c r="Q47" s="51"/>
    </row>
    <row r="48" spans="1:17" ht="14.25">
      <c r="A48" s="99">
        <v>1996</v>
      </c>
      <c r="B48" s="3" t="s">
        <v>19</v>
      </c>
      <c r="C48" s="19">
        <v>31603</v>
      </c>
      <c r="D48" s="19">
        <v>7015.2</v>
      </c>
      <c r="E48" s="19">
        <v>100.2</v>
      </c>
      <c r="F48" s="19">
        <v>518.29999999999995</v>
      </c>
      <c r="G48" s="19">
        <v>494</v>
      </c>
      <c r="H48" s="19">
        <v>414.4</v>
      </c>
      <c r="I48" s="19">
        <v>0</v>
      </c>
      <c r="J48" s="19">
        <v>84393.5</v>
      </c>
      <c r="K48" s="19">
        <v>672.8</v>
      </c>
      <c r="L48" s="19">
        <v>35</v>
      </c>
      <c r="M48" s="19">
        <v>158</v>
      </c>
      <c r="N48" s="19">
        <v>491.8</v>
      </c>
      <c r="O48" s="19">
        <v>0</v>
      </c>
      <c r="P48" s="19">
        <v>945.8</v>
      </c>
      <c r="Q48" s="51">
        <v>126842</v>
      </c>
    </row>
    <row r="49" spans="1:17" ht="14.25">
      <c r="A49" s="3"/>
      <c r="B49" s="3" t="s">
        <v>20</v>
      </c>
      <c r="C49" s="19">
        <v>44726</v>
      </c>
      <c r="D49" s="19">
        <v>9980.7800000000007</v>
      </c>
      <c r="E49" s="19">
        <v>96</v>
      </c>
      <c r="F49" s="19">
        <v>28626.95</v>
      </c>
      <c r="G49" s="19">
        <v>551.6</v>
      </c>
      <c r="H49" s="19">
        <v>965.7</v>
      </c>
      <c r="I49" s="19">
        <v>11.1</v>
      </c>
      <c r="J49" s="19">
        <v>204</v>
      </c>
      <c r="K49" s="19">
        <v>1051</v>
      </c>
      <c r="L49" s="19">
        <v>11.7</v>
      </c>
      <c r="M49" s="19">
        <v>393.5</v>
      </c>
      <c r="N49" s="19">
        <v>243.3</v>
      </c>
      <c r="O49" s="19">
        <v>0</v>
      </c>
      <c r="P49" s="19">
        <v>622.4</v>
      </c>
      <c r="Q49" s="51">
        <v>87484</v>
      </c>
    </row>
    <row r="50" spans="1:17" ht="14.25">
      <c r="A50" s="3"/>
      <c r="B50" s="3" t="s">
        <v>21</v>
      </c>
      <c r="C50" s="19">
        <v>99933</v>
      </c>
      <c r="D50" s="19">
        <v>4762</v>
      </c>
      <c r="E50" s="19">
        <v>361.7</v>
      </c>
      <c r="F50" s="19">
        <v>16272.31</v>
      </c>
      <c r="G50" s="19">
        <v>0</v>
      </c>
      <c r="H50" s="19">
        <v>868.2</v>
      </c>
      <c r="I50" s="19">
        <v>18.600000000000001</v>
      </c>
      <c r="J50" s="19">
        <v>1636.3</v>
      </c>
      <c r="K50" s="19">
        <v>1105.0999999999999</v>
      </c>
      <c r="L50" s="19">
        <v>102.8</v>
      </c>
      <c r="M50" s="19">
        <v>232.8</v>
      </c>
      <c r="N50" s="19">
        <v>60.8</v>
      </c>
      <c r="O50" s="19">
        <v>0</v>
      </c>
      <c r="P50" s="19">
        <v>360.1</v>
      </c>
      <c r="Q50" s="51">
        <v>125714</v>
      </c>
    </row>
    <row r="51" spans="1:17" ht="14.25">
      <c r="A51" s="3"/>
      <c r="B51" s="3" t="s">
        <v>22</v>
      </c>
      <c r="C51" s="19">
        <v>13377</v>
      </c>
      <c r="D51" s="19">
        <v>1638.35</v>
      </c>
      <c r="E51" s="19">
        <v>6064.57</v>
      </c>
      <c r="F51" s="19">
        <v>2836.6</v>
      </c>
      <c r="G51" s="19">
        <v>267.2</v>
      </c>
      <c r="H51" s="19">
        <v>203</v>
      </c>
      <c r="I51" s="19">
        <v>635.20000000000005</v>
      </c>
      <c r="J51" s="19">
        <v>42.6</v>
      </c>
      <c r="K51" s="19">
        <v>100.6</v>
      </c>
      <c r="L51" s="19">
        <v>54.4</v>
      </c>
      <c r="M51" s="19">
        <v>95.9</v>
      </c>
      <c r="N51" s="19">
        <v>48</v>
      </c>
      <c r="O51" s="19">
        <v>0</v>
      </c>
      <c r="P51" s="19">
        <v>30.8</v>
      </c>
      <c r="Q51" s="51">
        <v>25394.32</v>
      </c>
    </row>
    <row r="52" spans="1:17" ht="14.25">
      <c r="A52" s="3"/>
      <c r="B52" s="3"/>
      <c r="C52" s="19"/>
      <c r="D52" s="19"/>
      <c r="E52" s="19"/>
      <c r="F52" s="19"/>
      <c r="G52" s="19"/>
      <c r="H52" s="19"/>
      <c r="I52" s="19"/>
      <c r="J52" s="19"/>
      <c r="K52" s="19"/>
      <c r="L52" s="19"/>
      <c r="M52" s="19"/>
      <c r="N52" s="19"/>
      <c r="O52" s="19"/>
      <c r="P52" s="19"/>
      <c r="Q52" s="51"/>
    </row>
    <row r="53" spans="1:17" ht="14.25">
      <c r="A53" s="99">
        <v>1997</v>
      </c>
      <c r="B53" s="3" t="s">
        <v>19</v>
      </c>
      <c r="C53" s="19">
        <v>18774</v>
      </c>
      <c r="D53" s="19">
        <v>3104</v>
      </c>
      <c r="E53" s="19">
        <v>4719.8500000000004</v>
      </c>
      <c r="F53" s="19">
        <v>473</v>
      </c>
      <c r="G53" s="19">
        <v>773.80000000000007</v>
      </c>
      <c r="H53" s="19">
        <v>390.90000000000003</v>
      </c>
      <c r="I53" s="19">
        <v>746.40000000000009</v>
      </c>
      <c r="J53" s="19">
        <v>21570.1</v>
      </c>
      <c r="K53" s="19">
        <v>119.69999999999999</v>
      </c>
      <c r="L53" s="19">
        <v>143.19999999999999</v>
      </c>
      <c r="M53" s="19">
        <v>195</v>
      </c>
      <c r="N53" s="19">
        <v>232.2</v>
      </c>
      <c r="O53" s="19">
        <v>0</v>
      </c>
      <c r="P53" s="19">
        <v>262.25</v>
      </c>
      <c r="Q53" s="51">
        <v>51474.8</v>
      </c>
    </row>
    <row r="54" spans="1:17" ht="14.25">
      <c r="A54" s="3"/>
      <c r="B54" s="3" t="s">
        <v>20</v>
      </c>
      <c r="C54" s="19">
        <v>35305</v>
      </c>
      <c r="D54" s="19">
        <v>7980.6</v>
      </c>
      <c r="E54" s="19">
        <v>169.5</v>
      </c>
      <c r="F54" s="19">
        <v>26377.599999999999</v>
      </c>
      <c r="G54" s="19">
        <v>906.2</v>
      </c>
      <c r="H54" s="19">
        <v>1258.3</v>
      </c>
      <c r="I54" s="19">
        <v>89.1</v>
      </c>
      <c r="J54" s="19">
        <v>64155.500000000007</v>
      </c>
      <c r="K54" s="19">
        <v>353.6</v>
      </c>
      <c r="L54" s="19">
        <v>318.39999999999998</v>
      </c>
      <c r="M54" s="19">
        <v>313.39999999999998</v>
      </c>
      <c r="N54" s="19">
        <v>238.7</v>
      </c>
      <c r="O54" s="19">
        <v>0</v>
      </c>
      <c r="P54" s="19">
        <v>536.36</v>
      </c>
      <c r="Q54" s="51">
        <v>138002.56</v>
      </c>
    </row>
    <row r="55" spans="1:17" ht="14.25">
      <c r="A55" s="3"/>
      <c r="B55" s="3" t="s">
        <v>21</v>
      </c>
      <c r="C55" s="19">
        <v>25170</v>
      </c>
      <c r="D55" s="19">
        <v>1616.1</v>
      </c>
      <c r="E55" s="19">
        <v>6286.22</v>
      </c>
      <c r="F55" s="19">
        <v>11371.4</v>
      </c>
      <c r="G55" s="19">
        <v>1123</v>
      </c>
      <c r="H55" s="19">
        <v>992.16000000000008</v>
      </c>
      <c r="I55" s="19">
        <v>396.6</v>
      </c>
      <c r="J55" s="19">
        <v>5759.7999999999993</v>
      </c>
      <c r="K55" s="19">
        <v>283.3</v>
      </c>
      <c r="L55" s="19">
        <v>65.3</v>
      </c>
      <c r="M55" s="19">
        <v>145.69999999999999</v>
      </c>
      <c r="N55" s="19">
        <v>172.3</v>
      </c>
      <c r="O55" s="19">
        <v>0</v>
      </c>
      <c r="P55" s="19">
        <v>276.8</v>
      </c>
      <c r="Q55" s="51">
        <v>53658.38</v>
      </c>
    </row>
    <row r="56" spans="1:17" ht="14.25">
      <c r="A56" s="3"/>
      <c r="B56" s="3" t="s">
        <v>22</v>
      </c>
      <c r="C56" s="19">
        <v>44663</v>
      </c>
      <c r="D56" s="19">
        <v>5895.2</v>
      </c>
      <c r="E56" s="19">
        <v>1240.5</v>
      </c>
      <c r="F56" s="19">
        <v>2305</v>
      </c>
      <c r="G56" s="19">
        <v>354.09999999999997</v>
      </c>
      <c r="H56" s="19">
        <v>455.7</v>
      </c>
      <c r="I56" s="19">
        <v>220.20000000000002</v>
      </c>
      <c r="J56" s="19">
        <v>202046</v>
      </c>
      <c r="K56" s="19">
        <v>61</v>
      </c>
      <c r="L56" s="19">
        <v>277.2</v>
      </c>
      <c r="M56" s="19">
        <v>164.2</v>
      </c>
      <c r="N56" s="19">
        <v>126</v>
      </c>
      <c r="O56" s="19">
        <v>0</v>
      </c>
      <c r="P56" s="19">
        <v>132.69999999999999</v>
      </c>
      <c r="Q56" s="51">
        <v>257940.50000000003</v>
      </c>
    </row>
    <row r="57" spans="1:17" ht="14.25">
      <c r="A57" s="3"/>
      <c r="B57" s="3"/>
      <c r="C57" s="19"/>
      <c r="D57" s="19"/>
      <c r="E57" s="19"/>
      <c r="F57" s="19"/>
      <c r="G57" s="19"/>
      <c r="H57" s="19"/>
      <c r="I57" s="19"/>
      <c r="J57" s="19"/>
      <c r="K57" s="19"/>
      <c r="L57" s="19"/>
      <c r="M57" s="19"/>
      <c r="N57" s="19"/>
      <c r="O57" s="19"/>
      <c r="P57" s="19"/>
      <c r="Q57" s="51"/>
    </row>
    <row r="58" spans="1:17" ht="14.25">
      <c r="A58" s="99">
        <v>1998</v>
      </c>
      <c r="B58" s="3" t="s">
        <v>19</v>
      </c>
      <c r="C58" s="19">
        <v>34595</v>
      </c>
      <c r="D58" s="19">
        <v>2509.52</v>
      </c>
      <c r="E58" s="19">
        <v>528.32000000000005</v>
      </c>
      <c r="F58" s="19">
        <v>8707.1200000000008</v>
      </c>
      <c r="G58" s="19">
        <v>1391.9199999999998</v>
      </c>
      <c r="H58" s="19">
        <v>985.52</v>
      </c>
      <c r="I58" s="19">
        <v>111.76</v>
      </c>
      <c r="J58" s="19">
        <v>202529.44</v>
      </c>
      <c r="K58" s="19">
        <v>213.35999999999999</v>
      </c>
      <c r="L58" s="19">
        <v>365.76</v>
      </c>
      <c r="M58" s="19">
        <v>142.24</v>
      </c>
      <c r="N58" s="19">
        <v>111.76</v>
      </c>
      <c r="O58" s="19">
        <v>690.88</v>
      </c>
      <c r="P58" s="51">
        <v>690.88</v>
      </c>
      <c r="Q58" s="51">
        <v>253573</v>
      </c>
    </row>
    <row r="59" spans="1:17" ht="14.25">
      <c r="A59" s="3"/>
      <c r="B59" s="3" t="s">
        <v>20</v>
      </c>
      <c r="C59" s="19">
        <v>76718</v>
      </c>
      <c r="D59" s="19">
        <v>4287.5200000000004</v>
      </c>
      <c r="E59" s="19">
        <v>121.92</v>
      </c>
      <c r="F59" s="19">
        <v>34086.799999999996</v>
      </c>
      <c r="G59" s="19">
        <v>284.48</v>
      </c>
      <c r="H59" s="19">
        <v>233.67999999999998</v>
      </c>
      <c r="I59" s="19">
        <v>233.68</v>
      </c>
      <c r="J59" s="19">
        <v>100116.64</v>
      </c>
      <c r="K59" s="19">
        <v>609.6</v>
      </c>
      <c r="L59" s="19">
        <v>50.800000000000004</v>
      </c>
      <c r="M59" s="19">
        <v>71.12</v>
      </c>
      <c r="N59" s="19">
        <v>203.20000000000002</v>
      </c>
      <c r="O59" s="19">
        <v>0</v>
      </c>
      <c r="P59" s="51">
        <v>436.88</v>
      </c>
      <c r="Q59" s="51">
        <v>217454</v>
      </c>
    </row>
    <row r="60" spans="1:17" ht="14.25">
      <c r="A60" s="3"/>
      <c r="B60" s="3" t="s">
        <v>21</v>
      </c>
      <c r="C60" s="19">
        <v>37856</v>
      </c>
      <c r="D60" s="19">
        <v>1341.12</v>
      </c>
      <c r="E60" s="19">
        <v>487.68</v>
      </c>
      <c r="F60" s="19">
        <v>13218.16</v>
      </c>
      <c r="G60" s="19">
        <v>548.64</v>
      </c>
      <c r="H60" s="19">
        <v>436.88000000000005</v>
      </c>
      <c r="I60" s="19">
        <v>609.6</v>
      </c>
      <c r="J60" s="19">
        <v>609.6</v>
      </c>
      <c r="K60" s="19">
        <v>497.84</v>
      </c>
      <c r="L60" s="19">
        <v>60.96</v>
      </c>
      <c r="M60" s="19">
        <v>111.76</v>
      </c>
      <c r="N60" s="19">
        <v>152.4</v>
      </c>
      <c r="O60" s="19">
        <v>0</v>
      </c>
      <c r="P60" s="51">
        <v>0</v>
      </c>
      <c r="Q60" s="51">
        <v>55931</v>
      </c>
    </row>
    <row r="61" spans="1:17" ht="14.25">
      <c r="A61" s="3"/>
      <c r="B61" s="3" t="s">
        <v>22</v>
      </c>
      <c r="C61" s="19">
        <v>29840</v>
      </c>
      <c r="D61" s="19">
        <v>1859.28</v>
      </c>
      <c r="E61" s="19">
        <v>843.28</v>
      </c>
      <c r="F61" s="19">
        <v>4307.84</v>
      </c>
      <c r="G61" s="19">
        <v>802.64</v>
      </c>
      <c r="H61" s="19">
        <v>375.92</v>
      </c>
      <c r="I61" s="19">
        <v>2225.04</v>
      </c>
      <c r="J61" s="19">
        <v>0</v>
      </c>
      <c r="K61" s="19">
        <v>568.96</v>
      </c>
      <c r="L61" s="19">
        <v>386.08</v>
      </c>
      <c r="M61" s="19">
        <v>243.84</v>
      </c>
      <c r="N61" s="19">
        <v>416.56</v>
      </c>
      <c r="O61" s="19">
        <v>284.48</v>
      </c>
      <c r="P61" s="51">
        <v>355.6</v>
      </c>
      <c r="Q61" s="51">
        <v>42510</v>
      </c>
    </row>
    <row r="62" spans="1:17" ht="14.25">
      <c r="A62" s="3"/>
      <c r="B62" s="3"/>
      <c r="C62" s="19"/>
      <c r="D62" s="19"/>
      <c r="E62" s="19"/>
      <c r="F62" s="19"/>
      <c r="G62" s="19"/>
      <c r="H62" s="19"/>
      <c r="I62" s="19"/>
      <c r="J62" s="51"/>
      <c r="K62" s="51"/>
      <c r="L62" s="51"/>
      <c r="M62" s="51"/>
      <c r="N62" s="51"/>
      <c r="O62" s="51"/>
      <c r="P62" s="51"/>
      <c r="Q62" s="51"/>
    </row>
    <row r="63" spans="1:17" ht="14.25">
      <c r="A63" s="99">
        <v>1999</v>
      </c>
      <c r="B63" s="3" t="s">
        <v>19</v>
      </c>
      <c r="C63" s="19">
        <v>28030</v>
      </c>
      <c r="D63" s="19">
        <v>5250</v>
      </c>
      <c r="E63" s="19">
        <v>1360</v>
      </c>
      <c r="F63" s="19">
        <v>2420</v>
      </c>
      <c r="G63" s="19">
        <v>990</v>
      </c>
      <c r="H63" s="19">
        <v>710</v>
      </c>
      <c r="I63" s="19">
        <v>1330</v>
      </c>
      <c r="J63" s="51">
        <v>570</v>
      </c>
      <c r="K63" s="51">
        <v>1470</v>
      </c>
      <c r="L63" s="51">
        <v>330</v>
      </c>
      <c r="M63" s="51">
        <v>20</v>
      </c>
      <c r="N63" s="51">
        <v>270</v>
      </c>
      <c r="O63" s="51">
        <v>660</v>
      </c>
      <c r="P63" s="51">
        <v>320</v>
      </c>
      <c r="Q63" s="51">
        <v>43730</v>
      </c>
    </row>
    <row r="64" spans="1:17" ht="14.25">
      <c r="A64" s="3"/>
      <c r="B64" s="3" t="s">
        <v>20</v>
      </c>
      <c r="C64" s="19">
        <v>57410</v>
      </c>
      <c r="D64" s="19">
        <v>6310</v>
      </c>
      <c r="E64" s="19">
        <v>60</v>
      </c>
      <c r="F64" s="19">
        <v>18180</v>
      </c>
      <c r="G64" s="19">
        <v>340</v>
      </c>
      <c r="H64" s="19">
        <v>820</v>
      </c>
      <c r="I64" s="19">
        <v>390</v>
      </c>
      <c r="J64" s="51">
        <v>11340</v>
      </c>
      <c r="K64" s="51">
        <v>1940</v>
      </c>
      <c r="L64" s="51">
        <v>340</v>
      </c>
      <c r="M64" s="51">
        <v>330</v>
      </c>
      <c r="N64" s="51">
        <v>330</v>
      </c>
      <c r="O64" s="51">
        <v>0</v>
      </c>
      <c r="P64" s="51">
        <v>0</v>
      </c>
      <c r="Q64" s="51">
        <v>97790</v>
      </c>
    </row>
    <row r="65" spans="1:17" ht="14.25">
      <c r="A65" s="3"/>
      <c r="B65" s="3" t="s">
        <v>21</v>
      </c>
      <c r="C65" s="19">
        <v>13330</v>
      </c>
      <c r="D65" s="19">
        <v>2040</v>
      </c>
      <c r="E65" s="19">
        <v>2990</v>
      </c>
      <c r="F65" s="19">
        <v>10840</v>
      </c>
      <c r="G65" s="19">
        <v>850</v>
      </c>
      <c r="H65" s="19">
        <v>1020</v>
      </c>
      <c r="I65" s="19">
        <v>1730</v>
      </c>
      <c r="J65" s="51">
        <v>570</v>
      </c>
      <c r="K65" s="51">
        <v>180</v>
      </c>
      <c r="L65" s="51">
        <v>90</v>
      </c>
      <c r="M65" s="51">
        <v>150</v>
      </c>
      <c r="N65" s="51">
        <v>0</v>
      </c>
      <c r="O65" s="51">
        <v>0</v>
      </c>
      <c r="P65" s="51">
        <v>450</v>
      </c>
      <c r="Q65" s="51">
        <v>34240</v>
      </c>
    </row>
    <row r="66" spans="1:17" ht="14.25">
      <c r="A66" s="3"/>
      <c r="B66" s="3" t="s">
        <v>22</v>
      </c>
      <c r="C66" s="19">
        <v>11620</v>
      </c>
      <c r="D66" s="19">
        <v>1100</v>
      </c>
      <c r="E66" s="19">
        <v>3690</v>
      </c>
      <c r="F66" s="19">
        <v>1500</v>
      </c>
      <c r="G66" s="19">
        <v>370</v>
      </c>
      <c r="H66" s="19">
        <v>180</v>
      </c>
      <c r="I66" s="19">
        <v>3310</v>
      </c>
      <c r="J66" s="51">
        <v>540</v>
      </c>
      <c r="K66" s="51">
        <v>280</v>
      </c>
      <c r="L66" s="51">
        <v>20</v>
      </c>
      <c r="M66" s="51">
        <v>150</v>
      </c>
      <c r="N66" s="51">
        <v>70</v>
      </c>
      <c r="O66" s="51">
        <v>350</v>
      </c>
      <c r="P66" s="51">
        <v>640</v>
      </c>
      <c r="Q66" s="51">
        <v>23820</v>
      </c>
    </row>
    <row r="67" spans="1:17" ht="14.25">
      <c r="A67" s="3"/>
      <c r="B67" s="3"/>
      <c r="C67" s="19"/>
      <c r="D67" s="19"/>
      <c r="E67" s="19"/>
      <c r="F67" s="19"/>
      <c r="G67" s="19"/>
      <c r="H67" s="19"/>
      <c r="I67" s="19"/>
      <c r="J67" s="51"/>
      <c r="K67" s="51"/>
      <c r="L67" s="51"/>
      <c r="M67" s="51"/>
      <c r="N67" s="51"/>
      <c r="O67" s="51"/>
      <c r="P67" s="51"/>
      <c r="Q67" s="51"/>
    </row>
    <row r="68" spans="1:17" ht="14.25">
      <c r="A68" s="99">
        <v>2000</v>
      </c>
      <c r="B68" s="3" t="s">
        <v>19</v>
      </c>
      <c r="C68" s="19">
        <v>29350</v>
      </c>
      <c r="D68" s="19">
        <v>3320</v>
      </c>
      <c r="E68" s="19">
        <v>1330</v>
      </c>
      <c r="F68" s="19">
        <v>830</v>
      </c>
      <c r="G68" s="19">
        <v>430</v>
      </c>
      <c r="H68" s="19">
        <v>70</v>
      </c>
      <c r="I68" s="19">
        <v>310</v>
      </c>
      <c r="J68" s="51">
        <v>14120</v>
      </c>
      <c r="K68" s="51">
        <v>540</v>
      </c>
      <c r="L68" s="51">
        <v>180</v>
      </c>
      <c r="M68" s="51">
        <v>140</v>
      </c>
      <c r="N68" s="51">
        <v>10</v>
      </c>
      <c r="O68" s="51">
        <v>380</v>
      </c>
      <c r="P68" s="51">
        <v>270</v>
      </c>
      <c r="Q68" s="51">
        <v>51280</v>
      </c>
    </row>
    <row r="69" spans="1:17" ht="14.25">
      <c r="A69" s="3"/>
      <c r="B69" s="3" t="s">
        <v>20</v>
      </c>
      <c r="C69" s="19">
        <v>42230</v>
      </c>
      <c r="D69" s="19">
        <v>5740</v>
      </c>
      <c r="E69" s="19">
        <v>40</v>
      </c>
      <c r="F69" s="19">
        <v>9320</v>
      </c>
      <c r="G69" s="19">
        <v>780</v>
      </c>
      <c r="H69" s="19">
        <v>750</v>
      </c>
      <c r="I69" s="19">
        <v>290</v>
      </c>
      <c r="J69" s="51">
        <v>35840</v>
      </c>
      <c r="K69" s="51">
        <v>2040</v>
      </c>
      <c r="L69" s="51">
        <v>1150</v>
      </c>
      <c r="M69" s="51">
        <v>1140</v>
      </c>
      <c r="N69" s="51">
        <v>570</v>
      </c>
      <c r="O69" s="51">
        <v>0</v>
      </c>
      <c r="P69" s="51">
        <v>40</v>
      </c>
      <c r="Q69" s="51">
        <v>99930</v>
      </c>
    </row>
    <row r="70" spans="1:17" ht="14.25">
      <c r="A70" s="3"/>
      <c r="B70" s="3" t="s">
        <v>21</v>
      </c>
      <c r="C70" s="19">
        <v>85030</v>
      </c>
      <c r="D70" s="19">
        <v>4050</v>
      </c>
      <c r="E70" s="19">
        <v>650</v>
      </c>
      <c r="F70" s="19">
        <v>4040</v>
      </c>
      <c r="G70" s="19">
        <v>640</v>
      </c>
      <c r="H70" s="19">
        <v>150</v>
      </c>
      <c r="I70" s="19">
        <v>490</v>
      </c>
      <c r="J70" s="51">
        <v>13430</v>
      </c>
      <c r="K70" s="51">
        <v>1160</v>
      </c>
      <c r="L70" s="51">
        <v>220</v>
      </c>
      <c r="M70" s="51">
        <v>90</v>
      </c>
      <c r="N70" s="51">
        <v>290</v>
      </c>
      <c r="O70" s="51">
        <v>0</v>
      </c>
      <c r="P70" s="51">
        <v>290</v>
      </c>
      <c r="Q70" s="51">
        <v>110530</v>
      </c>
    </row>
    <row r="71" spans="1:17" ht="14.25">
      <c r="A71" s="3"/>
      <c r="B71" s="3" t="s">
        <v>22</v>
      </c>
      <c r="C71" s="19">
        <v>45310</v>
      </c>
      <c r="D71" s="19">
        <v>1740</v>
      </c>
      <c r="E71" s="19">
        <v>1500</v>
      </c>
      <c r="F71" s="19">
        <v>2590</v>
      </c>
      <c r="G71" s="19">
        <v>760</v>
      </c>
      <c r="H71" s="19">
        <v>90</v>
      </c>
      <c r="I71" s="19">
        <v>580</v>
      </c>
      <c r="J71" s="51">
        <v>1000</v>
      </c>
      <c r="K71" s="51">
        <v>210</v>
      </c>
      <c r="L71" s="51">
        <v>110</v>
      </c>
      <c r="M71" s="51">
        <v>220</v>
      </c>
      <c r="N71" s="51">
        <v>20</v>
      </c>
      <c r="O71" s="51">
        <v>0</v>
      </c>
      <c r="P71" s="51">
        <v>80</v>
      </c>
      <c r="Q71" s="51">
        <v>54210</v>
      </c>
    </row>
    <row r="72" spans="1:17" ht="14.25">
      <c r="A72" s="3"/>
      <c r="B72" s="3"/>
      <c r="C72" s="19"/>
      <c r="D72" s="19"/>
      <c r="E72" s="19"/>
      <c r="F72" s="19"/>
      <c r="G72" s="19"/>
      <c r="H72" s="19"/>
      <c r="I72" s="19"/>
      <c r="J72" s="51"/>
      <c r="K72" s="51"/>
      <c r="L72" s="51"/>
      <c r="M72" s="51"/>
      <c r="N72" s="51"/>
      <c r="O72" s="51"/>
      <c r="P72" s="51"/>
      <c r="Q72" s="51"/>
    </row>
    <row r="73" spans="1:17" ht="14.25">
      <c r="A73" s="99">
        <v>2001</v>
      </c>
      <c r="B73" s="3" t="s">
        <v>19</v>
      </c>
      <c r="C73" s="19">
        <v>31680</v>
      </c>
      <c r="D73" s="19">
        <v>5830</v>
      </c>
      <c r="E73" s="19">
        <v>1230</v>
      </c>
      <c r="F73" s="19">
        <v>1690</v>
      </c>
      <c r="G73" s="19">
        <v>1700</v>
      </c>
      <c r="H73" s="19">
        <v>100</v>
      </c>
      <c r="I73" s="19">
        <v>210</v>
      </c>
      <c r="J73" s="51">
        <v>103020</v>
      </c>
      <c r="K73" s="51">
        <v>1230</v>
      </c>
      <c r="L73" s="51">
        <v>1730</v>
      </c>
      <c r="M73" s="51">
        <v>100</v>
      </c>
      <c r="N73" s="51">
        <v>240</v>
      </c>
      <c r="O73" s="51">
        <v>110</v>
      </c>
      <c r="P73" s="51">
        <v>120</v>
      </c>
      <c r="Q73" s="51">
        <v>148990</v>
      </c>
    </row>
    <row r="74" spans="1:17" ht="14.25">
      <c r="A74" s="3"/>
      <c r="B74" s="3" t="s">
        <v>20</v>
      </c>
      <c r="C74" s="19">
        <v>27450</v>
      </c>
      <c r="D74" s="19">
        <v>8590</v>
      </c>
      <c r="E74" s="19">
        <v>920</v>
      </c>
      <c r="F74" s="19">
        <v>2230</v>
      </c>
      <c r="G74" s="19">
        <v>190</v>
      </c>
      <c r="H74" s="19">
        <v>180</v>
      </c>
      <c r="I74" s="19">
        <v>230</v>
      </c>
      <c r="J74" s="51">
        <v>101370</v>
      </c>
      <c r="K74" s="51">
        <v>920</v>
      </c>
      <c r="L74" s="51">
        <v>0</v>
      </c>
      <c r="M74" s="51">
        <v>140</v>
      </c>
      <c r="N74" s="51">
        <v>130</v>
      </c>
      <c r="O74" s="51">
        <v>0</v>
      </c>
      <c r="P74" s="51">
        <v>10</v>
      </c>
      <c r="Q74" s="51">
        <v>142360</v>
      </c>
    </row>
    <row r="75" spans="1:17" ht="14.25">
      <c r="A75" s="3"/>
      <c r="B75" s="3" t="s">
        <v>21</v>
      </c>
      <c r="C75" s="19">
        <v>11630</v>
      </c>
      <c r="D75" s="19">
        <v>1260</v>
      </c>
      <c r="E75" s="19">
        <v>200</v>
      </c>
      <c r="F75" s="19">
        <v>11590</v>
      </c>
      <c r="G75" s="19">
        <v>2350</v>
      </c>
      <c r="H75" s="19">
        <v>280</v>
      </c>
      <c r="I75" s="19">
        <v>280</v>
      </c>
      <c r="J75" s="51">
        <v>410</v>
      </c>
      <c r="K75" s="51">
        <v>200</v>
      </c>
      <c r="L75" s="51">
        <v>5600</v>
      </c>
      <c r="M75" s="51">
        <v>140</v>
      </c>
      <c r="N75" s="51">
        <v>10</v>
      </c>
      <c r="O75" s="51">
        <v>0</v>
      </c>
      <c r="P75" s="51">
        <v>170</v>
      </c>
      <c r="Q75" s="51">
        <v>34120</v>
      </c>
    </row>
    <row r="76" spans="1:17" ht="14.25">
      <c r="A76" s="3"/>
      <c r="B76" s="3" t="s">
        <v>22</v>
      </c>
      <c r="C76" s="19">
        <v>15040</v>
      </c>
      <c r="D76" s="19">
        <v>6650</v>
      </c>
      <c r="E76" s="19">
        <v>300</v>
      </c>
      <c r="F76" s="19">
        <v>1960</v>
      </c>
      <c r="G76" s="19">
        <v>330</v>
      </c>
      <c r="H76" s="19">
        <v>110</v>
      </c>
      <c r="I76" s="19">
        <v>300</v>
      </c>
      <c r="J76" s="51">
        <v>0</v>
      </c>
      <c r="K76" s="51">
        <v>300</v>
      </c>
      <c r="L76" s="51">
        <v>3690</v>
      </c>
      <c r="M76" s="51">
        <v>5430</v>
      </c>
      <c r="N76" s="51">
        <v>30</v>
      </c>
      <c r="O76" s="51">
        <v>0</v>
      </c>
      <c r="P76" s="51">
        <v>5230</v>
      </c>
      <c r="Q76" s="51">
        <v>39370</v>
      </c>
    </row>
    <row r="77" spans="1:17" ht="14.25">
      <c r="A77" s="3"/>
      <c r="B77" s="3"/>
      <c r="C77" s="19"/>
      <c r="D77" s="19"/>
      <c r="E77" s="19"/>
      <c r="F77" s="19"/>
      <c r="G77" s="19"/>
      <c r="H77" s="19"/>
      <c r="I77" s="19"/>
      <c r="J77" s="51"/>
      <c r="K77" s="51"/>
      <c r="L77" s="51"/>
      <c r="M77" s="51"/>
      <c r="N77" s="51"/>
      <c r="O77" s="51"/>
      <c r="P77" s="51"/>
      <c r="Q77" s="51"/>
    </row>
    <row r="78" spans="1:17" ht="14.25">
      <c r="A78" s="99">
        <v>2002</v>
      </c>
      <c r="B78" s="3" t="s">
        <v>19</v>
      </c>
      <c r="C78" s="19">
        <v>21240</v>
      </c>
      <c r="D78" s="19">
        <v>5350</v>
      </c>
      <c r="E78" s="19">
        <v>3000</v>
      </c>
      <c r="F78" s="19">
        <v>1350</v>
      </c>
      <c r="G78" s="19">
        <v>1000</v>
      </c>
      <c r="H78" s="19">
        <v>410</v>
      </c>
      <c r="I78" s="19">
        <v>520</v>
      </c>
      <c r="J78" s="51">
        <v>10580</v>
      </c>
      <c r="K78" s="51">
        <v>2230</v>
      </c>
      <c r="L78" s="51">
        <v>50</v>
      </c>
      <c r="M78" s="51">
        <v>900</v>
      </c>
      <c r="N78" s="51">
        <v>480</v>
      </c>
      <c r="O78" s="51">
        <v>0</v>
      </c>
      <c r="P78" s="51">
        <v>690</v>
      </c>
      <c r="Q78" s="51">
        <v>47800</v>
      </c>
    </row>
    <row r="79" spans="1:17" ht="14.25">
      <c r="A79" s="3"/>
      <c r="B79" s="3" t="s">
        <v>20</v>
      </c>
      <c r="C79" s="19">
        <v>28210</v>
      </c>
      <c r="D79" s="19">
        <v>6150</v>
      </c>
      <c r="E79" s="19">
        <v>530</v>
      </c>
      <c r="F79" s="19">
        <v>1490</v>
      </c>
      <c r="G79" s="19">
        <v>190</v>
      </c>
      <c r="H79" s="19">
        <v>150</v>
      </c>
      <c r="I79" s="19">
        <v>610</v>
      </c>
      <c r="J79" s="51">
        <v>44110</v>
      </c>
      <c r="K79" s="51">
        <v>680</v>
      </c>
      <c r="L79" s="51">
        <v>110</v>
      </c>
      <c r="M79" s="51">
        <v>270</v>
      </c>
      <c r="N79" s="51">
        <v>460</v>
      </c>
      <c r="O79" s="51">
        <v>0</v>
      </c>
      <c r="P79" s="134">
        <v>760</v>
      </c>
      <c r="Q79" s="51">
        <v>83720</v>
      </c>
    </row>
    <row r="80" spans="1:17" ht="14.25">
      <c r="A80" s="3"/>
      <c r="B80" s="3" t="s">
        <v>21</v>
      </c>
      <c r="C80" s="19">
        <v>16590</v>
      </c>
      <c r="D80" s="19">
        <v>2090</v>
      </c>
      <c r="E80" s="19">
        <v>1820</v>
      </c>
      <c r="F80" s="19">
        <v>9880</v>
      </c>
      <c r="G80" s="19">
        <v>1060</v>
      </c>
      <c r="H80" s="19">
        <v>450</v>
      </c>
      <c r="I80" s="19">
        <v>320</v>
      </c>
      <c r="J80" s="51">
        <v>7270</v>
      </c>
      <c r="K80" s="51">
        <v>350</v>
      </c>
      <c r="L80" s="51">
        <v>90</v>
      </c>
      <c r="M80" s="51">
        <v>1870</v>
      </c>
      <c r="N80" s="51">
        <v>100</v>
      </c>
      <c r="O80" s="51">
        <v>0</v>
      </c>
      <c r="P80" s="51">
        <v>2940</v>
      </c>
      <c r="Q80" s="51">
        <v>44830</v>
      </c>
    </row>
    <row r="81" spans="1:17" ht="14.25">
      <c r="A81" s="3"/>
      <c r="B81" s="3" t="s">
        <v>22</v>
      </c>
      <c r="C81" s="19">
        <v>30520</v>
      </c>
      <c r="D81" s="19">
        <v>10940</v>
      </c>
      <c r="E81" s="19">
        <v>2090</v>
      </c>
      <c r="F81" s="19">
        <v>830</v>
      </c>
      <c r="G81" s="19">
        <v>40</v>
      </c>
      <c r="H81" s="19">
        <v>20</v>
      </c>
      <c r="I81" s="19">
        <v>450</v>
      </c>
      <c r="J81" s="51">
        <v>630</v>
      </c>
      <c r="K81" s="51">
        <v>310</v>
      </c>
      <c r="L81" s="51">
        <v>170</v>
      </c>
      <c r="M81" s="51">
        <v>330</v>
      </c>
      <c r="N81" s="51">
        <v>70</v>
      </c>
      <c r="O81" s="51">
        <v>0</v>
      </c>
      <c r="P81" s="51">
        <v>760</v>
      </c>
      <c r="Q81" s="51">
        <v>47160</v>
      </c>
    </row>
    <row r="82" spans="1:17" ht="14.25">
      <c r="A82" s="3"/>
      <c r="B82" s="3"/>
      <c r="C82" s="19"/>
      <c r="D82" s="19"/>
      <c r="E82" s="19"/>
      <c r="F82" s="19"/>
      <c r="G82" s="19"/>
      <c r="H82" s="19"/>
      <c r="I82" s="19"/>
      <c r="J82" s="51"/>
      <c r="K82" s="51"/>
      <c r="L82" s="51"/>
      <c r="M82" s="51"/>
      <c r="N82" s="51"/>
      <c r="O82" s="51"/>
      <c r="P82" s="51"/>
      <c r="Q82" s="51"/>
    </row>
    <row r="83" spans="1:17" ht="14.25">
      <c r="A83" s="99">
        <v>2003</v>
      </c>
      <c r="B83" s="3" t="s">
        <v>19</v>
      </c>
      <c r="C83" s="19">
        <v>22020</v>
      </c>
      <c r="D83" s="19">
        <v>4250</v>
      </c>
      <c r="E83" s="19">
        <v>1530</v>
      </c>
      <c r="F83" s="19">
        <v>140</v>
      </c>
      <c r="G83" s="19">
        <v>960</v>
      </c>
      <c r="H83" s="19">
        <v>240</v>
      </c>
      <c r="I83" s="19">
        <v>530</v>
      </c>
      <c r="J83" s="51">
        <v>48340</v>
      </c>
      <c r="K83" s="51">
        <v>270</v>
      </c>
      <c r="L83" s="51">
        <v>140</v>
      </c>
      <c r="M83" s="51">
        <v>650</v>
      </c>
      <c r="N83" s="51">
        <v>660</v>
      </c>
      <c r="O83" s="51">
        <v>0</v>
      </c>
      <c r="P83" s="51">
        <v>2090</v>
      </c>
      <c r="Q83" s="51">
        <v>81820</v>
      </c>
    </row>
    <row r="84" spans="1:17" ht="14.25">
      <c r="A84" s="3"/>
      <c r="B84" s="3" t="s">
        <v>20</v>
      </c>
      <c r="C84" s="19">
        <v>41340</v>
      </c>
      <c r="D84" s="19">
        <v>6760</v>
      </c>
      <c r="E84" s="19">
        <v>0</v>
      </c>
      <c r="F84" s="19">
        <v>3280</v>
      </c>
      <c r="G84" s="19">
        <v>450</v>
      </c>
      <c r="H84" s="19">
        <v>220</v>
      </c>
      <c r="I84" s="19">
        <v>110</v>
      </c>
      <c r="J84" s="51">
        <v>124890</v>
      </c>
      <c r="K84" s="51">
        <v>220</v>
      </c>
      <c r="L84" s="51">
        <v>20</v>
      </c>
      <c r="M84" s="51">
        <v>960</v>
      </c>
      <c r="N84" s="51">
        <v>230</v>
      </c>
      <c r="O84" s="51">
        <v>0</v>
      </c>
      <c r="P84" s="51">
        <v>1250</v>
      </c>
      <c r="Q84" s="51">
        <v>179730</v>
      </c>
    </row>
    <row r="85" spans="1:17" ht="14.25">
      <c r="A85" s="3"/>
      <c r="B85" s="3" t="s">
        <v>21</v>
      </c>
      <c r="C85" s="19">
        <v>66970</v>
      </c>
      <c r="D85" s="19">
        <v>2790</v>
      </c>
      <c r="E85" s="19">
        <v>90</v>
      </c>
      <c r="F85" s="19">
        <v>2980</v>
      </c>
      <c r="G85" s="19">
        <v>710</v>
      </c>
      <c r="H85" s="19">
        <v>170</v>
      </c>
      <c r="I85" s="19">
        <v>250</v>
      </c>
      <c r="J85" s="51">
        <v>4720</v>
      </c>
      <c r="K85" s="51">
        <v>260</v>
      </c>
      <c r="L85" s="51">
        <v>0</v>
      </c>
      <c r="M85" s="51">
        <v>280</v>
      </c>
      <c r="N85" s="51">
        <v>60</v>
      </c>
      <c r="O85" s="51">
        <v>0</v>
      </c>
      <c r="P85" s="51">
        <v>250</v>
      </c>
      <c r="Q85" s="51">
        <v>79530</v>
      </c>
    </row>
    <row r="86" spans="1:17" ht="14.25">
      <c r="A86" s="3"/>
      <c r="B86" s="3" t="s">
        <v>22</v>
      </c>
      <c r="C86" s="19">
        <v>33150</v>
      </c>
      <c r="D86" s="19">
        <v>4430</v>
      </c>
      <c r="E86" s="19">
        <v>1460</v>
      </c>
      <c r="F86" s="19">
        <v>950</v>
      </c>
      <c r="G86" s="19">
        <v>170</v>
      </c>
      <c r="H86" s="19">
        <v>150</v>
      </c>
      <c r="I86" s="19">
        <v>200</v>
      </c>
      <c r="J86" s="51">
        <v>0</v>
      </c>
      <c r="K86" s="51">
        <v>30</v>
      </c>
      <c r="L86" s="51">
        <v>150</v>
      </c>
      <c r="M86" s="51">
        <v>80</v>
      </c>
      <c r="N86" s="51">
        <v>50</v>
      </c>
      <c r="O86" s="51">
        <v>0</v>
      </c>
      <c r="P86" s="51">
        <v>40</v>
      </c>
      <c r="Q86" s="51">
        <v>40860</v>
      </c>
    </row>
    <row r="87" spans="1:17" ht="14.25">
      <c r="A87" s="3"/>
      <c r="B87" s="3"/>
      <c r="C87" s="19"/>
      <c r="D87" s="19"/>
      <c r="E87" s="19"/>
      <c r="F87" s="19"/>
      <c r="G87" s="19"/>
      <c r="H87" s="19"/>
      <c r="I87" s="19"/>
      <c r="J87" s="51"/>
      <c r="K87" s="51"/>
      <c r="L87" s="51"/>
      <c r="M87" s="51"/>
      <c r="N87" s="51"/>
      <c r="O87" s="51"/>
      <c r="P87" s="51"/>
      <c r="Q87" s="51"/>
    </row>
    <row r="88" spans="1:17" ht="14.25">
      <c r="A88" s="99">
        <v>2004</v>
      </c>
      <c r="B88" s="3" t="s">
        <v>19</v>
      </c>
      <c r="C88" s="19">
        <v>37260</v>
      </c>
      <c r="D88" s="19">
        <v>2100</v>
      </c>
      <c r="E88" s="19">
        <v>560</v>
      </c>
      <c r="F88" s="19">
        <v>330</v>
      </c>
      <c r="G88" s="19">
        <v>390</v>
      </c>
      <c r="H88" s="19">
        <v>50</v>
      </c>
      <c r="I88" s="19">
        <v>340</v>
      </c>
      <c r="J88" s="51">
        <v>163410</v>
      </c>
      <c r="K88" s="51">
        <v>350</v>
      </c>
      <c r="L88" s="51">
        <v>100</v>
      </c>
      <c r="M88" s="51">
        <v>120</v>
      </c>
      <c r="N88" s="51">
        <v>130</v>
      </c>
      <c r="O88" s="51">
        <v>0</v>
      </c>
      <c r="P88" s="51">
        <v>2120</v>
      </c>
      <c r="Q88" s="51">
        <v>207260</v>
      </c>
    </row>
    <row r="89" spans="1:17" ht="14.25">
      <c r="A89" s="3"/>
      <c r="B89" s="3" t="s">
        <v>20</v>
      </c>
      <c r="C89" s="19">
        <v>64330</v>
      </c>
      <c r="D89" s="19">
        <v>5350</v>
      </c>
      <c r="E89" s="19">
        <v>200</v>
      </c>
      <c r="F89" s="19">
        <v>7790</v>
      </c>
      <c r="G89" s="19">
        <v>1110</v>
      </c>
      <c r="H89" s="19">
        <v>320</v>
      </c>
      <c r="I89" s="19">
        <v>110</v>
      </c>
      <c r="J89" s="51">
        <v>81390</v>
      </c>
      <c r="K89" s="51">
        <v>700</v>
      </c>
      <c r="L89" s="51">
        <v>150</v>
      </c>
      <c r="M89" s="51">
        <v>130</v>
      </c>
      <c r="N89" s="51">
        <v>10</v>
      </c>
      <c r="O89" s="51">
        <v>0</v>
      </c>
      <c r="P89" s="51">
        <v>430</v>
      </c>
      <c r="Q89" s="51">
        <v>162020</v>
      </c>
    </row>
    <row r="90" spans="1:17" ht="14.25">
      <c r="A90" s="3"/>
      <c r="B90" s="3" t="s">
        <v>21</v>
      </c>
      <c r="C90" s="19">
        <v>79310</v>
      </c>
      <c r="D90" s="19">
        <v>6230</v>
      </c>
      <c r="E90" s="19">
        <v>250</v>
      </c>
      <c r="F90" s="19">
        <v>10970</v>
      </c>
      <c r="G90" s="19">
        <v>1520</v>
      </c>
      <c r="H90" s="19">
        <v>340</v>
      </c>
      <c r="I90" s="19">
        <v>610</v>
      </c>
      <c r="J90" s="51">
        <v>31830</v>
      </c>
      <c r="K90" s="51">
        <v>90</v>
      </c>
      <c r="L90" s="51">
        <v>70</v>
      </c>
      <c r="M90" s="51">
        <v>50</v>
      </c>
      <c r="N90" s="51">
        <v>0</v>
      </c>
      <c r="O90" s="51">
        <v>0</v>
      </c>
      <c r="P90" s="51">
        <v>170</v>
      </c>
      <c r="Q90" s="51">
        <v>131440</v>
      </c>
    </row>
    <row r="91" spans="1:17" ht="14.25">
      <c r="A91" s="3"/>
      <c r="B91" s="3" t="s">
        <v>22</v>
      </c>
      <c r="C91" s="19">
        <v>53760</v>
      </c>
      <c r="D91" s="19">
        <v>3030</v>
      </c>
      <c r="E91" s="19">
        <v>330</v>
      </c>
      <c r="F91" s="19">
        <v>760</v>
      </c>
      <c r="G91" s="19">
        <v>60</v>
      </c>
      <c r="H91" s="19">
        <v>230</v>
      </c>
      <c r="I91" s="19">
        <v>70</v>
      </c>
      <c r="J91" s="51">
        <v>40000</v>
      </c>
      <c r="K91" s="51">
        <v>60</v>
      </c>
      <c r="L91" s="51">
        <v>40</v>
      </c>
      <c r="M91" s="51">
        <v>70</v>
      </c>
      <c r="N91" s="51">
        <v>30</v>
      </c>
      <c r="O91" s="51">
        <v>0</v>
      </c>
      <c r="P91" s="51">
        <v>30</v>
      </c>
      <c r="Q91" s="51">
        <v>98470</v>
      </c>
    </row>
    <row r="92" spans="1:17" ht="14.25">
      <c r="A92" s="3"/>
      <c r="B92" s="3"/>
      <c r="C92" s="51"/>
      <c r="D92" s="51"/>
      <c r="E92" s="51"/>
      <c r="F92" s="51"/>
      <c r="G92" s="51"/>
      <c r="H92" s="51"/>
      <c r="I92" s="51"/>
      <c r="J92" s="51"/>
      <c r="K92" s="51"/>
      <c r="L92" s="51"/>
      <c r="M92" s="51"/>
      <c r="N92" s="51"/>
      <c r="O92" s="51"/>
      <c r="P92" s="51"/>
      <c r="Q92" s="51"/>
    </row>
    <row r="93" spans="1:17" ht="14.25">
      <c r="A93" s="99">
        <v>2005</v>
      </c>
      <c r="B93" s="3" t="s">
        <v>19</v>
      </c>
      <c r="C93" s="19">
        <v>42310</v>
      </c>
      <c r="D93" s="19">
        <v>2300</v>
      </c>
      <c r="E93" s="19">
        <v>90</v>
      </c>
      <c r="F93" s="19">
        <v>140</v>
      </c>
      <c r="G93" s="19">
        <v>140</v>
      </c>
      <c r="H93" s="19">
        <v>490</v>
      </c>
      <c r="I93" s="19">
        <v>190</v>
      </c>
      <c r="J93" s="51">
        <v>204970</v>
      </c>
      <c r="K93" s="51">
        <v>320</v>
      </c>
      <c r="L93" s="51">
        <v>100</v>
      </c>
      <c r="M93" s="51">
        <v>40</v>
      </c>
      <c r="N93" s="51">
        <v>100</v>
      </c>
      <c r="O93" s="51">
        <v>0</v>
      </c>
      <c r="P93" s="51">
        <v>80</v>
      </c>
      <c r="Q93" s="51">
        <v>251270</v>
      </c>
    </row>
    <row r="94" spans="1:17" ht="14.25">
      <c r="A94" s="3"/>
      <c r="B94" s="3" t="s">
        <v>20</v>
      </c>
      <c r="C94" s="19">
        <v>76800</v>
      </c>
      <c r="D94" s="19">
        <v>6580</v>
      </c>
      <c r="E94" s="19">
        <v>0</v>
      </c>
      <c r="F94" s="19">
        <v>12000</v>
      </c>
      <c r="G94" s="19">
        <v>820</v>
      </c>
      <c r="H94" s="19">
        <v>390</v>
      </c>
      <c r="I94" s="19">
        <v>90</v>
      </c>
      <c r="J94" s="51">
        <v>111020</v>
      </c>
      <c r="K94" s="51">
        <v>760</v>
      </c>
      <c r="L94" s="51">
        <v>140</v>
      </c>
      <c r="M94" s="51">
        <v>60</v>
      </c>
      <c r="N94" s="51">
        <v>150</v>
      </c>
      <c r="O94" s="51">
        <v>0</v>
      </c>
      <c r="P94" s="51">
        <v>170</v>
      </c>
      <c r="Q94" s="51">
        <v>208980</v>
      </c>
    </row>
    <row r="95" spans="1:17" ht="14.25">
      <c r="A95" s="3"/>
      <c r="B95" s="3" t="s">
        <v>21</v>
      </c>
      <c r="C95" s="19">
        <v>120320</v>
      </c>
      <c r="D95" s="19">
        <v>1530</v>
      </c>
      <c r="E95" s="19">
        <v>0</v>
      </c>
      <c r="F95" s="19">
        <v>8070</v>
      </c>
      <c r="G95" s="19">
        <v>560</v>
      </c>
      <c r="H95" s="19">
        <v>250</v>
      </c>
      <c r="I95" s="19">
        <v>440</v>
      </c>
      <c r="J95" s="51">
        <v>4290</v>
      </c>
      <c r="K95" s="51">
        <v>180</v>
      </c>
      <c r="L95" s="51">
        <v>40</v>
      </c>
      <c r="M95" s="51">
        <v>220</v>
      </c>
      <c r="N95" s="51">
        <v>60</v>
      </c>
      <c r="O95" s="51">
        <v>0</v>
      </c>
      <c r="P95" s="51">
        <v>150</v>
      </c>
      <c r="Q95" s="51">
        <v>136110</v>
      </c>
    </row>
    <row r="96" spans="1:17" ht="14.25">
      <c r="A96" s="3"/>
      <c r="B96" s="3" t="s">
        <v>22</v>
      </c>
      <c r="C96" s="19">
        <v>71360</v>
      </c>
      <c r="D96" s="19">
        <v>970</v>
      </c>
      <c r="E96" s="19">
        <v>0</v>
      </c>
      <c r="F96" s="19">
        <v>390</v>
      </c>
      <c r="G96" s="19">
        <v>90</v>
      </c>
      <c r="H96" s="19">
        <v>90</v>
      </c>
      <c r="I96" s="19">
        <v>390</v>
      </c>
      <c r="J96" s="51">
        <v>480</v>
      </c>
      <c r="K96" s="51">
        <v>400</v>
      </c>
      <c r="L96" s="51">
        <v>20</v>
      </c>
      <c r="M96" s="51">
        <v>160</v>
      </c>
      <c r="N96" s="51">
        <v>190</v>
      </c>
      <c r="O96" s="51">
        <v>0</v>
      </c>
      <c r="P96" s="51">
        <v>420</v>
      </c>
      <c r="Q96" s="51">
        <v>74960</v>
      </c>
    </row>
    <row r="97" spans="1:17" ht="14.25">
      <c r="A97" s="3"/>
      <c r="B97" s="3"/>
      <c r="C97" s="19"/>
      <c r="D97" s="19"/>
      <c r="E97" s="19"/>
      <c r="F97" s="19"/>
      <c r="G97" s="19"/>
      <c r="H97" s="19"/>
      <c r="I97" s="19"/>
      <c r="J97" s="51"/>
      <c r="K97" s="51"/>
      <c r="L97" s="51"/>
      <c r="M97" s="51"/>
      <c r="N97" s="51"/>
      <c r="O97" s="51"/>
      <c r="P97" s="51"/>
      <c r="Q97" s="51"/>
    </row>
    <row r="98" spans="1:17" ht="14.25">
      <c r="A98" s="99">
        <v>2006</v>
      </c>
      <c r="B98" s="3" t="s">
        <v>19</v>
      </c>
      <c r="C98" s="19">
        <v>86310</v>
      </c>
      <c r="D98" s="19">
        <v>5660</v>
      </c>
      <c r="E98" s="19">
        <v>290</v>
      </c>
      <c r="F98" s="19">
        <v>140</v>
      </c>
      <c r="G98" s="19">
        <v>530</v>
      </c>
      <c r="H98" s="19">
        <v>120</v>
      </c>
      <c r="I98" s="19">
        <v>680</v>
      </c>
      <c r="J98" s="51">
        <v>25240</v>
      </c>
      <c r="K98" s="51">
        <v>490</v>
      </c>
      <c r="L98" s="51">
        <v>280</v>
      </c>
      <c r="M98" s="51">
        <v>80</v>
      </c>
      <c r="N98" s="51">
        <v>210</v>
      </c>
      <c r="O98" s="51">
        <v>0</v>
      </c>
      <c r="P98" s="51">
        <v>470</v>
      </c>
      <c r="Q98" s="51">
        <v>120500</v>
      </c>
    </row>
    <row r="99" spans="1:17" ht="14.25">
      <c r="A99" s="3"/>
      <c r="B99" s="3" t="s">
        <v>20</v>
      </c>
      <c r="C99" s="19">
        <v>100140</v>
      </c>
      <c r="D99" s="19">
        <v>12630</v>
      </c>
      <c r="E99" s="19">
        <v>420</v>
      </c>
      <c r="F99" s="19">
        <v>4600</v>
      </c>
      <c r="G99" s="19">
        <v>200</v>
      </c>
      <c r="H99" s="19">
        <v>310</v>
      </c>
      <c r="I99" s="19">
        <v>210</v>
      </c>
      <c r="J99" s="51">
        <v>57220</v>
      </c>
      <c r="K99" s="51">
        <v>740</v>
      </c>
      <c r="L99" s="51">
        <v>220</v>
      </c>
      <c r="M99" s="51">
        <v>60</v>
      </c>
      <c r="N99" s="51">
        <v>110</v>
      </c>
      <c r="O99" s="51">
        <v>0</v>
      </c>
      <c r="P99" s="51">
        <v>170</v>
      </c>
      <c r="Q99" s="51">
        <v>177030</v>
      </c>
    </row>
    <row r="100" spans="1:17" ht="14.25">
      <c r="A100" s="3"/>
      <c r="B100" s="3" t="s">
        <v>21</v>
      </c>
      <c r="C100" s="19">
        <v>136770</v>
      </c>
      <c r="D100" s="19">
        <v>820</v>
      </c>
      <c r="E100" s="19">
        <v>740</v>
      </c>
      <c r="F100" s="19">
        <v>5980</v>
      </c>
      <c r="G100" s="19">
        <v>910</v>
      </c>
      <c r="H100" s="19">
        <v>390</v>
      </c>
      <c r="I100" s="19">
        <v>380</v>
      </c>
      <c r="J100" s="51">
        <v>3110</v>
      </c>
      <c r="K100" s="51">
        <v>620</v>
      </c>
      <c r="L100" s="51">
        <v>20</v>
      </c>
      <c r="M100" s="51">
        <v>80</v>
      </c>
      <c r="N100" s="51">
        <v>1860</v>
      </c>
      <c r="O100" s="51">
        <v>0</v>
      </c>
      <c r="P100" s="51">
        <v>90</v>
      </c>
      <c r="Q100" s="51">
        <v>151770</v>
      </c>
    </row>
    <row r="101" spans="1:17" ht="14.25">
      <c r="A101" s="3"/>
      <c r="B101" s="3" t="s">
        <v>22</v>
      </c>
      <c r="C101" s="19">
        <v>127260</v>
      </c>
      <c r="D101" s="19">
        <v>950</v>
      </c>
      <c r="E101" s="19">
        <v>400</v>
      </c>
      <c r="F101" s="19">
        <v>140</v>
      </c>
      <c r="G101" s="19">
        <v>150</v>
      </c>
      <c r="H101" s="19">
        <v>200</v>
      </c>
      <c r="I101" s="19">
        <v>800</v>
      </c>
      <c r="J101" s="51">
        <v>2760</v>
      </c>
      <c r="K101" s="51">
        <v>230</v>
      </c>
      <c r="L101" s="51">
        <v>0</v>
      </c>
      <c r="M101" s="51">
        <v>120</v>
      </c>
      <c r="N101" s="51">
        <v>150</v>
      </c>
      <c r="O101" s="51">
        <v>0</v>
      </c>
      <c r="P101" s="51">
        <v>50</v>
      </c>
      <c r="Q101" s="51">
        <v>133210</v>
      </c>
    </row>
    <row r="102" spans="1:17" ht="14.25">
      <c r="A102" s="3"/>
      <c r="B102" s="3"/>
      <c r="C102" s="19"/>
      <c r="D102" s="19"/>
      <c r="E102" s="19"/>
      <c r="F102" s="19"/>
      <c r="G102" s="19"/>
      <c r="H102" s="19"/>
      <c r="I102" s="19"/>
      <c r="J102" s="51"/>
      <c r="K102" s="51"/>
      <c r="L102" s="51"/>
      <c r="M102" s="51"/>
      <c r="N102" s="51"/>
      <c r="O102" s="51"/>
      <c r="P102" s="51"/>
      <c r="Q102" s="51"/>
    </row>
    <row r="103" spans="1:17" ht="14.25">
      <c r="A103" s="99">
        <v>2007</v>
      </c>
      <c r="B103" s="3" t="s">
        <v>19</v>
      </c>
      <c r="C103" s="19">
        <v>51480</v>
      </c>
      <c r="D103" s="19">
        <v>4090</v>
      </c>
      <c r="E103" s="19">
        <v>170</v>
      </c>
      <c r="F103" s="19">
        <v>50</v>
      </c>
      <c r="G103" s="19">
        <v>1180</v>
      </c>
      <c r="H103" s="19">
        <v>470</v>
      </c>
      <c r="I103" s="19">
        <v>1310</v>
      </c>
      <c r="J103" s="51">
        <v>7010</v>
      </c>
      <c r="K103" s="51">
        <v>1710</v>
      </c>
      <c r="L103" s="51">
        <v>570</v>
      </c>
      <c r="M103" s="51">
        <v>60</v>
      </c>
      <c r="N103" s="51">
        <v>180</v>
      </c>
      <c r="O103" s="51">
        <v>0</v>
      </c>
      <c r="P103" s="51">
        <v>260</v>
      </c>
      <c r="Q103" s="51">
        <v>68540</v>
      </c>
    </row>
    <row r="104" spans="1:17" ht="14.25">
      <c r="A104" s="3"/>
      <c r="B104" s="3" t="s">
        <v>20</v>
      </c>
      <c r="C104" s="19">
        <v>79900</v>
      </c>
      <c r="D104" s="19">
        <v>6340</v>
      </c>
      <c r="E104" s="19">
        <v>0</v>
      </c>
      <c r="F104" s="19">
        <v>6960</v>
      </c>
      <c r="G104" s="19">
        <v>410</v>
      </c>
      <c r="H104" s="19">
        <v>720</v>
      </c>
      <c r="I104" s="19">
        <v>120</v>
      </c>
      <c r="J104" s="51">
        <v>89620</v>
      </c>
      <c r="K104" s="51">
        <v>650</v>
      </c>
      <c r="L104" s="51">
        <v>590</v>
      </c>
      <c r="M104" s="51">
        <v>80</v>
      </c>
      <c r="N104" s="51">
        <v>360</v>
      </c>
      <c r="O104" s="51">
        <v>0</v>
      </c>
      <c r="P104" s="51">
        <v>180</v>
      </c>
      <c r="Q104" s="51">
        <v>185930</v>
      </c>
    </row>
    <row r="105" spans="1:17" ht="14.25">
      <c r="A105" s="3"/>
      <c r="B105" s="3" t="s">
        <v>21</v>
      </c>
      <c r="C105" s="19">
        <v>93630</v>
      </c>
      <c r="D105" s="19">
        <v>1570</v>
      </c>
      <c r="E105" s="19">
        <v>240</v>
      </c>
      <c r="F105" s="19">
        <v>21340</v>
      </c>
      <c r="G105" s="19">
        <v>1380</v>
      </c>
      <c r="H105" s="19">
        <v>730</v>
      </c>
      <c r="I105" s="19">
        <v>480</v>
      </c>
      <c r="J105" s="51">
        <v>2950</v>
      </c>
      <c r="K105" s="51">
        <v>310</v>
      </c>
      <c r="L105" s="51">
        <v>40</v>
      </c>
      <c r="M105" s="51">
        <v>150</v>
      </c>
      <c r="N105" s="51">
        <v>0</v>
      </c>
      <c r="O105" s="51">
        <v>0</v>
      </c>
      <c r="P105" s="51">
        <v>340</v>
      </c>
      <c r="Q105" s="51">
        <v>123160</v>
      </c>
    </row>
    <row r="106" spans="1:17" ht="14.25">
      <c r="A106" s="3"/>
      <c r="B106" s="3" t="s">
        <v>22</v>
      </c>
      <c r="C106" s="19">
        <v>16100</v>
      </c>
      <c r="D106" s="19">
        <v>650</v>
      </c>
      <c r="E106" s="19">
        <v>990</v>
      </c>
      <c r="F106" s="19">
        <v>11800</v>
      </c>
      <c r="G106" s="19">
        <v>1330</v>
      </c>
      <c r="H106" s="19">
        <v>540</v>
      </c>
      <c r="I106" s="19">
        <v>1390</v>
      </c>
      <c r="J106" s="51">
        <v>10120</v>
      </c>
      <c r="K106" s="51">
        <v>40</v>
      </c>
      <c r="L106" s="51">
        <v>180</v>
      </c>
      <c r="M106" s="51">
        <v>40</v>
      </c>
      <c r="N106" s="51">
        <v>0</v>
      </c>
      <c r="O106" s="51">
        <v>0</v>
      </c>
      <c r="P106" s="51">
        <v>250</v>
      </c>
      <c r="Q106" s="51">
        <v>43430</v>
      </c>
    </row>
    <row r="107" spans="1:17" ht="14.25">
      <c r="A107" s="3"/>
      <c r="B107" s="3"/>
      <c r="C107" s="19"/>
      <c r="D107" s="19"/>
      <c r="E107" s="19"/>
      <c r="F107" s="19"/>
      <c r="G107" s="19"/>
      <c r="H107" s="19"/>
      <c r="I107" s="19"/>
      <c r="J107" s="51"/>
      <c r="K107" s="51"/>
      <c r="L107" s="51"/>
      <c r="M107" s="51"/>
      <c r="N107" s="51"/>
      <c r="O107" s="51"/>
      <c r="P107" s="51"/>
      <c r="Q107" s="51"/>
    </row>
    <row r="108" spans="1:17" ht="14.25">
      <c r="A108" s="99">
        <v>2008</v>
      </c>
      <c r="B108" s="3" t="s">
        <v>19</v>
      </c>
      <c r="C108" s="19">
        <v>6780</v>
      </c>
      <c r="D108" s="19">
        <v>2370</v>
      </c>
      <c r="E108" s="19">
        <v>670</v>
      </c>
      <c r="F108" s="19">
        <v>5110</v>
      </c>
      <c r="G108" s="19">
        <v>1930</v>
      </c>
      <c r="H108" s="19">
        <v>1190</v>
      </c>
      <c r="I108" s="19">
        <v>750</v>
      </c>
      <c r="J108" s="51">
        <v>19190</v>
      </c>
      <c r="K108" s="51">
        <v>650</v>
      </c>
      <c r="L108" s="51">
        <v>560</v>
      </c>
      <c r="M108" s="51">
        <v>240</v>
      </c>
      <c r="N108" s="51">
        <v>170</v>
      </c>
      <c r="O108" s="51">
        <v>0</v>
      </c>
      <c r="P108" s="51">
        <v>540</v>
      </c>
      <c r="Q108" s="51">
        <v>40150</v>
      </c>
    </row>
    <row r="109" spans="1:17" ht="14.25">
      <c r="A109" s="3"/>
      <c r="B109" s="3" t="s">
        <v>20</v>
      </c>
      <c r="C109" s="19">
        <v>70710</v>
      </c>
      <c r="D109" s="19">
        <v>10250</v>
      </c>
      <c r="E109" s="19">
        <v>0</v>
      </c>
      <c r="F109" s="19">
        <v>3540</v>
      </c>
      <c r="G109" s="19">
        <v>410</v>
      </c>
      <c r="H109" s="19">
        <v>1050</v>
      </c>
      <c r="I109" s="19">
        <v>170</v>
      </c>
      <c r="J109" s="51">
        <v>26090</v>
      </c>
      <c r="K109" s="51">
        <v>2050</v>
      </c>
      <c r="L109" s="51">
        <v>770</v>
      </c>
      <c r="M109" s="51">
        <v>40</v>
      </c>
      <c r="N109" s="51">
        <v>40</v>
      </c>
      <c r="O109" s="51">
        <v>0</v>
      </c>
      <c r="P109" s="51">
        <v>280</v>
      </c>
      <c r="Q109" s="51">
        <v>115400</v>
      </c>
    </row>
    <row r="110" spans="1:17" ht="14.25">
      <c r="A110" s="3"/>
      <c r="B110" s="3" t="s">
        <v>21</v>
      </c>
      <c r="C110" s="19">
        <v>118760</v>
      </c>
      <c r="D110" s="19">
        <v>3040</v>
      </c>
      <c r="E110" s="108">
        <v>10</v>
      </c>
      <c r="F110" s="19">
        <v>2390</v>
      </c>
      <c r="G110" s="19">
        <v>520</v>
      </c>
      <c r="H110" s="19">
        <v>210</v>
      </c>
      <c r="I110" s="19">
        <v>70</v>
      </c>
      <c r="J110" s="51">
        <v>70</v>
      </c>
      <c r="K110" s="51">
        <v>690</v>
      </c>
      <c r="L110" s="51">
        <v>30</v>
      </c>
      <c r="M110" s="51">
        <v>0</v>
      </c>
      <c r="N110" s="51">
        <v>50</v>
      </c>
      <c r="O110" s="51">
        <v>0</v>
      </c>
      <c r="P110" s="51">
        <v>200</v>
      </c>
      <c r="Q110" s="51">
        <v>126040</v>
      </c>
    </row>
    <row r="111" spans="1:17" ht="14.25">
      <c r="A111" s="3"/>
      <c r="B111" s="3" t="s">
        <v>22</v>
      </c>
      <c r="C111" s="19">
        <v>22370</v>
      </c>
      <c r="D111" s="19">
        <v>2820</v>
      </c>
      <c r="E111" s="19">
        <v>120</v>
      </c>
      <c r="F111" s="19">
        <v>440</v>
      </c>
      <c r="G111" s="19">
        <v>630</v>
      </c>
      <c r="H111" s="19">
        <v>160</v>
      </c>
      <c r="I111" s="19">
        <v>670</v>
      </c>
      <c r="J111" s="51">
        <v>0</v>
      </c>
      <c r="K111" s="51">
        <v>300</v>
      </c>
      <c r="L111" s="51">
        <v>70</v>
      </c>
      <c r="M111" s="51">
        <v>50</v>
      </c>
      <c r="N111" s="51">
        <v>30</v>
      </c>
      <c r="O111" s="51">
        <v>0</v>
      </c>
      <c r="P111" s="51">
        <v>140</v>
      </c>
      <c r="Q111" s="51">
        <v>27800</v>
      </c>
    </row>
    <row r="112" spans="1:17" ht="14.25">
      <c r="A112" s="3"/>
      <c r="B112" s="3"/>
      <c r="C112" s="19"/>
      <c r="D112" s="19"/>
      <c r="E112" s="19"/>
      <c r="F112" s="19"/>
      <c r="G112" s="19"/>
      <c r="H112" s="19"/>
      <c r="I112" s="19"/>
      <c r="J112" s="51"/>
      <c r="K112" s="51"/>
      <c r="L112" s="51"/>
      <c r="M112" s="51"/>
      <c r="N112" s="51"/>
      <c r="O112" s="51"/>
      <c r="P112" s="51"/>
      <c r="Q112" s="51"/>
    </row>
    <row r="113" spans="1:17" ht="14.25">
      <c r="A113" s="99">
        <v>2009</v>
      </c>
      <c r="B113" s="3" t="s">
        <v>19</v>
      </c>
      <c r="C113" s="19">
        <v>20080</v>
      </c>
      <c r="D113" s="19">
        <v>5530</v>
      </c>
      <c r="E113" s="19">
        <v>0</v>
      </c>
      <c r="F113" s="19">
        <v>910</v>
      </c>
      <c r="G113" s="19">
        <v>980</v>
      </c>
      <c r="H113" s="19">
        <v>930</v>
      </c>
      <c r="I113" s="19">
        <v>310</v>
      </c>
      <c r="J113" s="51">
        <v>34320</v>
      </c>
      <c r="K113" s="51">
        <v>790</v>
      </c>
      <c r="L113" s="51">
        <v>190</v>
      </c>
      <c r="M113" s="51">
        <v>150</v>
      </c>
      <c r="N113" s="51">
        <v>410</v>
      </c>
      <c r="O113" s="51">
        <v>0</v>
      </c>
      <c r="P113" s="51">
        <v>210</v>
      </c>
      <c r="Q113" s="51">
        <v>64810</v>
      </c>
    </row>
    <row r="114" spans="1:17" ht="14.25">
      <c r="A114" s="3"/>
      <c r="B114" s="3" t="s">
        <v>20</v>
      </c>
      <c r="C114" s="19">
        <v>43630</v>
      </c>
      <c r="D114" s="19">
        <v>15670</v>
      </c>
      <c r="E114" s="19">
        <v>0</v>
      </c>
      <c r="F114" s="19">
        <v>1040</v>
      </c>
      <c r="G114" s="19">
        <v>160</v>
      </c>
      <c r="H114" s="19">
        <v>680</v>
      </c>
      <c r="I114" s="19">
        <v>80</v>
      </c>
      <c r="J114" s="51">
        <v>97850</v>
      </c>
      <c r="K114" s="51">
        <v>1510</v>
      </c>
      <c r="L114" s="51">
        <v>180</v>
      </c>
      <c r="M114" s="51">
        <v>100</v>
      </c>
      <c r="N114" s="51">
        <v>230</v>
      </c>
      <c r="O114" s="51">
        <v>0</v>
      </c>
      <c r="P114" s="51">
        <v>200</v>
      </c>
      <c r="Q114" s="51">
        <v>161330</v>
      </c>
    </row>
    <row r="115" spans="1:17" ht="14.25">
      <c r="A115" s="3"/>
      <c r="B115" s="3" t="s">
        <v>21</v>
      </c>
      <c r="C115" s="19">
        <v>115180</v>
      </c>
      <c r="D115" s="19">
        <v>2990</v>
      </c>
      <c r="E115" s="19">
        <v>260</v>
      </c>
      <c r="F115" s="19">
        <v>4450</v>
      </c>
      <c r="G115" s="19">
        <v>680</v>
      </c>
      <c r="H115" s="19">
        <v>450</v>
      </c>
      <c r="I115" s="19">
        <v>90</v>
      </c>
      <c r="J115" s="51">
        <v>19860</v>
      </c>
      <c r="K115" s="51">
        <v>530</v>
      </c>
      <c r="L115" s="51">
        <v>30</v>
      </c>
      <c r="M115" s="51">
        <v>110</v>
      </c>
      <c r="N115" s="51">
        <v>30</v>
      </c>
      <c r="O115" s="51">
        <v>0</v>
      </c>
      <c r="P115" s="51">
        <v>120</v>
      </c>
      <c r="Q115" s="51">
        <v>144780</v>
      </c>
    </row>
    <row r="116" spans="1:17" ht="14.25">
      <c r="A116" s="3"/>
      <c r="B116" s="3" t="s">
        <v>22</v>
      </c>
      <c r="C116" s="19">
        <v>23640</v>
      </c>
      <c r="D116" s="19">
        <v>5180</v>
      </c>
      <c r="E116" s="19">
        <v>940</v>
      </c>
      <c r="F116" s="19">
        <v>1710</v>
      </c>
      <c r="G116" s="19">
        <v>700</v>
      </c>
      <c r="H116" s="19">
        <v>400</v>
      </c>
      <c r="I116" s="19">
        <v>610</v>
      </c>
      <c r="J116" s="51">
        <v>120</v>
      </c>
      <c r="K116" s="51">
        <v>130</v>
      </c>
      <c r="L116" s="51">
        <v>160</v>
      </c>
      <c r="M116" s="51">
        <v>70</v>
      </c>
      <c r="N116" s="51">
        <v>70</v>
      </c>
      <c r="O116" s="51">
        <v>0</v>
      </c>
      <c r="P116" s="51">
        <v>230</v>
      </c>
      <c r="Q116" s="51">
        <v>33960</v>
      </c>
    </row>
    <row r="117" spans="1:17" ht="14.25">
      <c r="A117" s="3"/>
      <c r="B117" s="3"/>
      <c r="C117" s="19"/>
      <c r="D117" s="19"/>
      <c r="E117" s="19"/>
      <c r="F117" s="19"/>
      <c r="G117" s="19"/>
      <c r="H117" s="19"/>
      <c r="I117" s="19"/>
      <c r="J117" s="51"/>
      <c r="K117" s="51"/>
      <c r="L117" s="51"/>
      <c r="M117" s="51"/>
      <c r="N117" s="51"/>
      <c r="O117" s="51"/>
      <c r="P117" s="51"/>
      <c r="Q117" s="51"/>
    </row>
    <row r="118" spans="1:17" ht="14.25">
      <c r="A118" s="99">
        <v>2010</v>
      </c>
      <c r="B118" s="3" t="s">
        <v>19</v>
      </c>
      <c r="C118" s="19">
        <v>13700</v>
      </c>
      <c r="D118" s="19">
        <v>4810</v>
      </c>
      <c r="E118" s="19">
        <v>1250</v>
      </c>
      <c r="F118" s="19">
        <v>2430</v>
      </c>
      <c r="G118" s="19">
        <v>2450</v>
      </c>
      <c r="H118" s="19">
        <v>1270</v>
      </c>
      <c r="I118" s="19">
        <v>100</v>
      </c>
      <c r="J118" s="51">
        <v>26550</v>
      </c>
      <c r="K118" s="51">
        <v>580</v>
      </c>
      <c r="L118" s="51">
        <v>380</v>
      </c>
      <c r="M118" s="51">
        <v>160</v>
      </c>
      <c r="N118" s="51">
        <v>540</v>
      </c>
      <c r="O118" s="51">
        <v>0</v>
      </c>
      <c r="P118" s="51">
        <v>1410</v>
      </c>
      <c r="Q118" s="51">
        <v>55630</v>
      </c>
    </row>
    <row r="119" spans="1:17" ht="14.25">
      <c r="A119" s="3"/>
      <c r="B119" s="3" t="s">
        <v>20</v>
      </c>
      <c r="C119" s="19">
        <v>35810</v>
      </c>
      <c r="D119" s="19">
        <v>9190</v>
      </c>
      <c r="E119" s="19">
        <v>0</v>
      </c>
      <c r="F119" s="19">
        <v>6420</v>
      </c>
      <c r="G119" s="19">
        <v>730</v>
      </c>
      <c r="H119" s="19">
        <v>1160</v>
      </c>
      <c r="I119" s="19">
        <v>290</v>
      </c>
      <c r="J119" s="51">
        <v>52390</v>
      </c>
      <c r="K119" s="51">
        <v>710</v>
      </c>
      <c r="L119" s="51">
        <v>1000</v>
      </c>
      <c r="M119" s="51">
        <v>40</v>
      </c>
      <c r="N119" s="51">
        <v>500</v>
      </c>
      <c r="O119" s="51">
        <v>0</v>
      </c>
      <c r="P119" s="51">
        <v>500</v>
      </c>
      <c r="Q119" s="51">
        <v>108740</v>
      </c>
    </row>
    <row r="120" spans="1:17" ht="14.25">
      <c r="A120" s="3"/>
      <c r="B120" s="3" t="s">
        <v>21</v>
      </c>
      <c r="C120" s="19">
        <v>15170</v>
      </c>
      <c r="D120" s="19">
        <v>3320</v>
      </c>
      <c r="E120" s="19">
        <v>120</v>
      </c>
      <c r="F120" s="19">
        <v>2840</v>
      </c>
      <c r="G120" s="19">
        <v>1600</v>
      </c>
      <c r="H120" s="19">
        <v>310</v>
      </c>
      <c r="I120" s="19">
        <v>110</v>
      </c>
      <c r="J120" s="51">
        <v>2700</v>
      </c>
      <c r="K120" s="51">
        <v>190</v>
      </c>
      <c r="L120" s="51">
        <v>90</v>
      </c>
      <c r="M120" s="51">
        <v>110</v>
      </c>
      <c r="N120" s="51">
        <v>610</v>
      </c>
      <c r="O120" s="51">
        <v>0</v>
      </c>
      <c r="P120" s="51">
        <v>270</v>
      </c>
      <c r="Q120" s="51">
        <v>27440</v>
      </c>
    </row>
    <row r="121" spans="1:17" ht="14.25">
      <c r="A121" s="3"/>
      <c r="B121" s="3" t="s">
        <v>22</v>
      </c>
      <c r="C121" s="19">
        <v>13830</v>
      </c>
      <c r="D121" s="19">
        <v>1370</v>
      </c>
      <c r="E121" s="19">
        <v>6570</v>
      </c>
      <c r="F121" s="19">
        <v>1720</v>
      </c>
      <c r="G121" s="19">
        <v>310</v>
      </c>
      <c r="H121" s="19">
        <v>80</v>
      </c>
      <c r="I121" s="19">
        <v>190</v>
      </c>
      <c r="J121" s="51">
        <v>168820</v>
      </c>
      <c r="K121" s="51">
        <v>40</v>
      </c>
      <c r="L121" s="51">
        <v>0</v>
      </c>
      <c r="M121" s="51">
        <v>10</v>
      </c>
      <c r="N121" s="51">
        <v>0</v>
      </c>
      <c r="O121" s="51">
        <v>160</v>
      </c>
      <c r="P121" s="51">
        <v>120</v>
      </c>
      <c r="Q121" s="51">
        <v>193220</v>
      </c>
    </row>
    <row r="122" spans="1:17" ht="14.25">
      <c r="A122" s="3"/>
      <c r="B122" s="3"/>
      <c r="C122" s="19"/>
      <c r="D122" s="19"/>
      <c r="E122" s="19"/>
      <c r="F122" s="19"/>
      <c r="G122" s="19"/>
      <c r="H122" s="19"/>
      <c r="I122" s="19"/>
      <c r="J122" s="51"/>
      <c r="K122" s="51"/>
      <c r="L122" s="51"/>
      <c r="M122" s="51"/>
      <c r="N122" s="51"/>
      <c r="O122" s="51"/>
      <c r="P122" s="51"/>
      <c r="Q122" s="51"/>
    </row>
    <row r="123" spans="1:17" ht="14.25">
      <c r="A123" s="99">
        <v>2011</v>
      </c>
      <c r="B123" s="3" t="s">
        <v>19</v>
      </c>
      <c r="C123" s="19">
        <v>92810</v>
      </c>
      <c r="D123" s="19">
        <v>2160</v>
      </c>
      <c r="E123" s="19">
        <v>140</v>
      </c>
      <c r="F123" s="19">
        <v>310</v>
      </c>
      <c r="G123" s="19">
        <v>50</v>
      </c>
      <c r="H123" s="19">
        <v>180</v>
      </c>
      <c r="I123" s="19">
        <v>0</v>
      </c>
      <c r="J123" s="51">
        <v>352110</v>
      </c>
      <c r="K123" s="51">
        <v>410.00000000000006</v>
      </c>
      <c r="L123" s="51">
        <v>80</v>
      </c>
      <c r="M123" s="51">
        <v>150</v>
      </c>
      <c r="N123" s="51">
        <v>420.00000000000006</v>
      </c>
      <c r="O123" s="51">
        <v>0</v>
      </c>
      <c r="P123" s="51">
        <v>60.000000000000007</v>
      </c>
      <c r="Q123" s="51">
        <v>448880</v>
      </c>
    </row>
    <row r="124" spans="1:17" ht="14.25">
      <c r="A124" s="3"/>
      <c r="B124" s="3" t="s">
        <v>20</v>
      </c>
      <c r="C124" s="19">
        <v>176790</v>
      </c>
      <c r="D124" s="19">
        <v>19760</v>
      </c>
      <c r="E124" s="19">
        <v>0</v>
      </c>
      <c r="F124" s="19">
        <v>1920.0000000000002</v>
      </c>
      <c r="G124" s="19">
        <v>310</v>
      </c>
      <c r="H124" s="19">
        <v>350.00000000000006</v>
      </c>
      <c r="I124" s="19">
        <v>60</v>
      </c>
      <c r="J124" s="51">
        <v>13620.000000000002</v>
      </c>
      <c r="K124" s="51">
        <v>750</v>
      </c>
      <c r="L124" s="51">
        <v>139.99999999999997</v>
      </c>
      <c r="M124" s="51">
        <v>160.00000000000003</v>
      </c>
      <c r="N124" s="51">
        <v>140</v>
      </c>
      <c r="O124" s="51">
        <v>0</v>
      </c>
      <c r="P124" s="51">
        <v>150</v>
      </c>
      <c r="Q124" s="51">
        <v>214150</v>
      </c>
    </row>
    <row r="125" spans="1:17" ht="14.25">
      <c r="A125" s="3"/>
      <c r="B125" s="3" t="s">
        <v>21</v>
      </c>
      <c r="C125" s="19">
        <v>148880</v>
      </c>
      <c r="D125" s="19">
        <v>6870</v>
      </c>
      <c r="E125" s="19">
        <v>0</v>
      </c>
      <c r="F125" s="19">
        <v>3580</v>
      </c>
      <c r="G125" s="19">
        <v>420.00000000000006</v>
      </c>
      <c r="H125" s="19">
        <v>280</v>
      </c>
      <c r="I125" s="19">
        <v>69.999999999999986</v>
      </c>
      <c r="J125" s="51">
        <v>4680</v>
      </c>
      <c r="K125" s="51">
        <v>510</v>
      </c>
      <c r="L125" s="51">
        <v>60.000000000000007</v>
      </c>
      <c r="M125" s="51">
        <v>70</v>
      </c>
      <c r="N125" s="51">
        <v>970</v>
      </c>
      <c r="O125" s="51">
        <v>0</v>
      </c>
      <c r="P125" s="51">
        <v>80</v>
      </c>
      <c r="Q125" s="51">
        <v>166470</v>
      </c>
    </row>
    <row r="126" spans="1:17" ht="14.25">
      <c r="A126" s="3"/>
      <c r="B126" s="3" t="s">
        <v>22</v>
      </c>
      <c r="C126" s="19">
        <v>57470</v>
      </c>
      <c r="D126" s="19">
        <v>2310</v>
      </c>
      <c r="E126" s="19">
        <v>2009.9999999999998</v>
      </c>
      <c r="F126" s="19">
        <v>2380</v>
      </c>
      <c r="G126" s="19">
        <v>1109.9999999999998</v>
      </c>
      <c r="H126" s="19">
        <v>380</v>
      </c>
      <c r="I126" s="19">
        <v>169.99999999999997</v>
      </c>
      <c r="J126" s="51">
        <v>649.99999999999989</v>
      </c>
      <c r="K126" s="51">
        <v>710.00000000000011</v>
      </c>
      <c r="L126" s="51">
        <v>40</v>
      </c>
      <c r="M126" s="51">
        <v>20</v>
      </c>
      <c r="N126" s="51">
        <v>110</v>
      </c>
      <c r="O126" s="51">
        <v>0</v>
      </c>
      <c r="P126" s="51">
        <v>1850</v>
      </c>
      <c r="Q126" s="51">
        <v>69210</v>
      </c>
    </row>
    <row r="127" spans="1:17" ht="14.25">
      <c r="A127" s="3"/>
      <c r="B127" s="3"/>
      <c r="C127" s="19"/>
      <c r="D127" s="19"/>
      <c r="E127" s="19"/>
      <c r="F127" s="19"/>
      <c r="G127" s="19"/>
      <c r="H127" s="19"/>
      <c r="I127" s="19"/>
      <c r="J127" s="51"/>
      <c r="K127" s="51"/>
      <c r="L127" s="51"/>
      <c r="M127" s="51"/>
      <c r="N127" s="51"/>
      <c r="O127" s="51"/>
      <c r="P127" s="51"/>
      <c r="Q127" s="51"/>
    </row>
    <row r="128" spans="1:17" ht="14.25">
      <c r="A128" s="99">
        <v>2012</v>
      </c>
      <c r="B128" s="3" t="s">
        <v>19</v>
      </c>
      <c r="C128" s="19">
        <v>82080</v>
      </c>
      <c r="D128" s="19">
        <v>2590</v>
      </c>
      <c r="E128" s="21">
        <v>0</v>
      </c>
      <c r="F128" s="19">
        <v>630</v>
      </c>
      <c r="G128" s="19">
        <v>110</v>
      </c>
      <c r="H128" s="19">
        <v>660</v>
      </c>
      <c r="I128" s="19">
        <v>220</v>
      </c>
      <c r="J128" s="51">
        <v>710</v>
      </c>
      <c r="K128" s="51">
        <v>11899.999999999998</v>
      </c>
      <c r="L128" s="51">
        <v>130</v>
      </c>
      <c r="M128" s="51">
        <v>90.000000000000014</v>
      </c>
      <c r="N128" s="51">
        <v>170</v>
      </c>
      <c r="O128" s="51">
        <v>80</v>
      </c>
      <c r="P128" s="51">
        <v>250</v>
      </c>
      <c r="Q128" s="51">
        <v>99620</v>
      </c>
    </row>
    <row r="129" spans="1:17" ht="14.25">
      <c r="A129" s="3"/>
      <c r="B129" s="3" t="s">
        <v>20</v>
      </c>
      <c r="C129" s="19">
        <v>49450</v>
      </c>
      <c r="D129" s="19">
        <v>7189.9999999999991</v>
      </c>
      <c r="E129" s="19">
        <v>40</v>
      </c>
      <c r="F129" s="19">
        <v>6570</v>
      </c>
      <c r="G129" s="19">
        <v>2700</v>
      </c>
      <c r="H129" s="19">
        <v>630</v>
      </c>
      <c r="I129" s="19">
        <v>140</v>
      </c>
      <c r="J129" s="51">
        <v>27990.000000000004</v>
      </c>
      <c r="K129" s="51">
        <v>320</v>
      </c>
      <c r="L129" s="51">
        <v>130</v>
      </c>
      <c r="M129" s="51">
        <v>60.000000000000007</v>
      </c>
      <c r="N129" s="51">
        <v>240.00000000000003</v>
      </c>
      <c r="O129" s="51">
        <v>0</v>
      </c>
      <c r="P129" s="51">
        <v>400.00000000000006</v>
      </c>
      <c r="Q129" s="51">
        <v>95860</v>
      </c>
    </row>
    <row r="130" spans="1:17" ht="14.25">
      <c r="A130" s="3"/>
      <c r="B130" s="3" t="s">
        <v>21</v>
      </c>
      <c r="C130" s="19">
        <v>28790</v>
      </c>
      <c r="D130" s="19">
        <v>1440.0000000000002</v>
      </c>
      <c r="E130" s="19">
        <v>1290</v>
      </c>
      <c r="F130" s="19">
        <v>2409.9999999999995</v>
      </c>
      <c r="G130" s="19">
        <v>1050</v>
      </c>
      <c r="H130" s="19">
        <v>240.00000000000003</v>
      </c>
      <c r="I130" s="19">
        <v>90</v>
      </c>
      <c r="J130" s="51">
        <v>490</v>
      </c>
      <c r="K130" s="51">
        <v>40</v>
      </c>
      <c r="L130" s="51">
        <v>0</v>
      </c>
      <c r="M130" s="51">
        <v>30</v>
      </c>
      <c r="N130" s="51">
        <v>20</v>
      </c>
      <c r="O130" s="51">
        <v>0</v>
      </c>
      <c r="P130" s="51">
        <v>60</v>
      </c>
      <c r="Q130" s="51">
        <v>35950</v>
      </c>
    </row>
    <row r="131" spans="1:17" ht="14.25">
      <c r="A131" s="3"/>
      <c r="B131" s="121" t="s">
        <v>22</v>
      </c>
      <c r="C131" s="359">
        <v>41820.000000000007</v>
      </c>
      <c r="D131" s="359">
        <v>339.99999999999994</v>
      </c>
      <c r="E131" s="359">
        <v>500</v>
      </c>
      <c r="F131" s="359">
        <v>420</v>
      </c>
      <c r="G131" s="359">
        <v>230</v>
      </c>
      <c r="H131" s="359">
        <v>120</v>
      </c>
      <c r="I131" s="359">
        <v>40</v>
      </c>
      <c r="J131" s="143">
        <v>50</v>
      </c>
      <c r="K131" s="143">
        <v>200</v>
      </c>
      <c r="L131" s="143">
        <v>20</v>
      </c>
      <c r="M131" s="143">
        <v>90</v>
      </c>
      <c r="N131" s="143">
        <v>70</v>
      </c>
      <c r="O131" s="143">
        <v>0</v>
      </c>
      <c r="P131" s="143">
        <v>10</v>
      </c>
      <c r="Q131" s="143">
        <v>43910.000000000007</v>
      </c>
    </row>
    <row r="132" spans="1:17" ht="14.25">
      <c r="A132" s="3"/>
      <c r="B132" s="121"/>
      <c r="C132" s="359"/>
      <c r="D132" s="359"/>
      <c r="E132" s="359"/>
      <c r="F132" s="359"/>
      <c r="G132" s="359"/>
      <c r="H132" s="359"/>
      <c r="I132" s="359"/>
      <c r="J132" s="143"/>
      <c r="K132" s="143"/>
      <c r="L132" s="143"/>
      <c r="M132" s="143"/>
      <c r="N132" s="143"/>
      <c r="O132" s="143"/>
      <c r="P132" s="143"/>
      <c r="Q132" s="143"/>
    </row>
    <row r="133" spans="1:17" ht="14.25">
      <c r="A133" s="99">
        <v>2013</v>
      </c>
      <c r="B133" s="3" t="s">
        <v>19</v>
      </c>
      <c r="C133" s="19">
        <v>28410</v>
      </c>
      <c r="D133" s="19">
        <v>1020</v>
      </c>
      <c r="E133" s="19">
        <v>600</v>
      </c>
      <c r="F133" s="19">
        <v>60</v>
      </c>
      <c r="G133" s="19">
        <v>140</v>
      </c>
      <c r="H133" s="19">
        <v>80</v>
      </c>
      <c r="I133" s="19">
        <v>0</v>
      </c>
      <c r="J133" s="51">
        <v>330</v>
      </c>
      <c r="K133" s="51">
        <v>1900</v>
      </c>
      <c r="L133" s="51">
        <v>60</v>
      </c>
      <c r="M133" s="51">
        <v>0</v>
      </c>
      <c r="N133" s="51">
        <v>430</v>
      </c>
      <c r="O133" s="51">
        <v>0</v>
      </c>
      <c r="P133" s="51">
        <v>40</v>
      </c>
      <c r="Q133" s="51">
        <v>33070</v>
      </c>
    </row>
    <row r="134" spans="1:17" ht="14.25">
      <c r="A134" s="3"/>
      <c r="B134" s="3" t="s">
        <v>20</v>
      </c>
      <c r="C134" s="19">
        <v>20400</v>
      </c>
      <c r="D134" s="19">
        <v>11830</v>
      </c>
      <c r="E134" s="19">
        <v>0</v>
      </c>
      <c r="F134" s="19">
        <v>960</v>
      </c>
      <c r="G134" s="19">
        <v>310</v>
      </c>
      <c r="H134" s="19">
        <v>310</v>
      </c>
      <c r="I134" s="19">
        <v>30</v>
      </c>
      <c r="J134" s="51">
        <v>6430</v>
      </c>
      <c r="K134" s="51">
        <v>70</v>
      </c>
      <c r="L134" s="51">
        <v>330</v>
      </c>
      <c r="M134" s="51">
        <v>140</v>
      </c>
      <c r="N134" s="51">
        <v>200</v>
      </c>
      <c r="O134" s="51">
        <v>0</v>
      </c>
      <c r="P134" s="51">
        <v>110</v>
      </c>
      <c r="Q134" s="51">
        <v>41120</v>
      </c>
    </row>
    <row r="135" spans="1:17" ht="14.25">
      <c r="A135" s="3"/>
      <c r="B135" s="3" t="s">
        <v>21</v>
      </c>
      <c r="C135" s="19">
        <v>9130</v>
      </c>
      <c r="D135" s="19">
        <v>1820</v>
      </c>
      <c r="E135" s="19">
        <v>380</v>
      </c>
      <c r="F135" s="19">
        <v>1690</v>
      </c>
      <c r="G135" s="19">
        <v>1630</v>
      </c>
      <c r="H135" s="19">
        <v>380</v>
      </c>
      <c r="I135" s="19">
        <v>20</v>
      </c>
      <c r="J135" s="51">
        <v>70</v>
      </c>
      <c r="K135" s="51">
        <v>230</v>
      </c>
      <c r="L135" s="51">
        <v>120</v>
      </c>
      <c r="M135" s="51">
        <v>10</v>
      </c>
      <c r="N135" s="51">
        <v>20</v>
      </c>
      <c r="O135" s="51">
        <v>0</v>
      </c>
      <c r="P135" s="51">
        <v>40</v>
      </c>
      <c r="Q135" s="51">
        <v>15540</v>
      </c>
    </row>
    <row r="136" spans="1:17" ht="14.25">
      <c r="A136" s="121"/>
      <c r="B136" s="121" t="s">
        <v>22</v>
      </c>
      <c r="C136" s="19">
        <v>18440</v>
      </c>
      <c r="D136" s="19">
        <v>1180</v>
      </c>
      <c r="E136" s="19">
        <v>140</v>
      </c>
      <c r="F136" s="19">
        <v>920</v>
      </c>
      <c r="G136" s="19">
        <v>450</v>
      </c>
      <c r="H136" s="19">
        <v>300</v>
      </c>
      <c r="I136" s="19">
        <v>1130</v>
      </c>
      <c r="J136" s="143">
        <v>0</v>
      </c>
      <c r="K136" s="143">
        <v>100</v>
      </c>
      <c r="L136" s="143">
        <v>10</v>
      </c>
      <c r="M136" s="143">
        <v>310</v>
      </c>
      <c r="N136" s="143">
        <v>10</v>
      </c>
      <c r="O136" s="143">
        <v>0</v>
      </c>
      <c r="P136" s="143">
        <v>5060</v>
      </c>
      <c r="Q136" s="143">
        <v>28050</v>
      </c>
    </row>
    <row r="137" spans="1:17" ht="14.25">
      <c r="A137" s="121"/>
      <c r="B137" s="121"/>
      <c r="C137" s="19"/>
      <c r="D137" s="19"/>
      <c r="E137" s="19"/>
      <c r="F137" s="19"/>
      <c r="G137" s="19"/>
      <c r="H137" s="19"/>
      <c r="I137" s="19"/>
      <c r="J137" s="143"/>
      <c r="K137" s="143"/>
      <c r="L137" s="143"/>
      <c r="M137" s="143"/>
      <c r="N137" s="143"/>
      <c r="O137" s="143"/>
      <c r="P137" s="143"/>
      <c r="Q137" s="143"/>
    </row>
    <row r="138" spans="1:17" ht="14.25">
      <c r="A138" s="99">
        <v>2014</v>
      </c>
      <c r="B138" s="3" t="s">
        <v>19</v>
      </c>
      <c r="C138" s="363">
        <v>22230</v>
      </c>
      <c r="D138" s="363">
        <v>1609.9999999999998</v>
      </c>
      <c r="E138" s="363">
        <v>1450.0000000000002</v>
      </c>
      <c r="F138" s="363">
        <v>30</v>
      </c>
      <c r="G138" s="363">
        <v>160</v>
      </c>
      <c r="H138" s="363">
        <v>210.00000000000003</v>
      </c>
      <c r="I138" s="363">
        <v>0</v>
      </c>
      <c r="J138" s="363">
        <v>330</v>
      </c>
      <c r="K138" s="363">
        <v>880.00000000000011</v>
      </c>
      <c r="L138" s="363">
        <v>130</v>
      </c>
      <c r="M138" s="363">
        <v>130</v>
      </c>
      <c r="N138" s="363">
        <v>100</v>
      </c>
      <c r="O138" s="363">
        <v>0</v>
      </c>
      <c r="P138" s="364">
        <v>4490</v>
      </c>
      <c r="Q138" s="365">
        <v>31750</v>
      </c>
    </row>
    <row r="139" spans="1:17" ht="14.25">
      <c r="A139" s="3"/>
      <c r="B139" s="3" t="s">
        <v>20</v>
      </c>
      <c r="C139" s="366">
        <v>56500</v>
      </c>
      <c r="D139" s="366">
        <v>8510</v>
      </c>
      <c r="E139" s="366">
        <v>0</v>
      </c>
      <c r="F139" s="366">
        <v>700</v>
      </c>
      <c r="G139" s="366">
        <v>20</v>
      </c>
      <c r="H139" s="366">
        <v>270</v>
      </c>
      <c r="I139" s="366">
        <v>0</v>
      </c>
      <c r="J139" s="366">
        <v>22060.000000000004</v>
      </c>
      <c r="K139" s="366">
        <v>320.00000000000006</v>
      </c>
      <c r="L139" s="366">
        <v>69.999999999999986</v>
      </c>
      <c r="M139" s="366">
        <v>0</v>
      </c>
      <c r="N139" s="366">
        <v>110.00000000000001</v>
      </c>
      <c r="O139" s="366">
        <v>0</v>
      </c>
      <c r="P139" s="364">
        <v>50</v>
      </c>
      <c r="Q139" s="365">
        <v>88610</v>
      </c>
    </row>
    <row r="140" spans="1:17" ht="15" thickBot="1">
      <c r="A140" s="110"/>
      <c r="B140" s="147"/>
      <c r="C140" s="147"/>
      <c r="D140" s="147"/>
      <c r="E140" s="147"/>
      <c r="F140" s="147"/>
      <c r="G140" s="147"/>
      <c r="H140" s="147"/>
      <c r="I140" s="147"/>
      <c r="J140" s="147"/>
      <c r="K140" s="147"/>
      <c r="L140" s="147"/>
      <c r="M140" s="147"/>
      <c r="N140" s="147"/>
      <c r="O140" s="147"/>
      <c r="P140" s="147"/>
      <c r="Q140" s="147"/>
    </row>
    <row r="141" spans="1:17" ht="14.25">
      <c r="A141" s="114"/>
      <c r="B141" s="3"/>
      <c r="C141" s="3"/>
      <c r="D141" s="3"/>
      <c r="E141" s="3"/>
      <c r="F141" s="3"/>
      <c r="G141" s="3"/>
      <c r="H141" s="3"/>
      <c r="I141" s="135"/>
      <c r="J141" s="112"/>
      <c r="K141" s="112"/>
      <c r="L141" s="112"/>
      <c r="M141" s="112"/>
      <c r="N141" s="112"/>
      <c r="O141" s="112"/>
      <c r="P141" s="112"/>
      <c r="Q141" s="113" t="s">
        <v>220</v>
      </c>
    </row>
    <row r="142" spans="1:17" ht="14.25">
      <c r="A142" s="27" t="s">
        <v>212</v>
      </c>
      <c r="B142" s="3"/>
      <c r="C142" s="3"/>
      <c r="D142" s="3"/>
      <c r="E142" s="3"/>
      <c r="F142" s="3"/>
      <c r="G142" s="3"/>
      <c r="H142" s="3"/>
      <c r="I142" s="135"/>
      <c r="J142" s="112"/>
      <c r="K142" s="112"/>
      <c r="L142" s="112"/>
      <c r="M142" s="112"/>
      <c r="N142" s="112"/>
      <c r="O142" s="112"/>
      <c r="P142" s="112"/>
      <c r="Q142" s="113"/>
    </row>
    <row r="143" spans="1:17" ht="14.25">
      <c r="A143" s="114" t="s">
        <v>165</v>
      </c>
      <c r="B143" s="3"/>
      <c r="C143" s="3"/>
      <c r="D143" s="3"/>
      <c r="E143" s="3"/>
      <c r="F143" s="3"/>
      <c r="G143" s="3"/>
      <c r="H143" s="3"/>
      <c r="I143" s="3"/>
      <c r="J143" s="3"/>
      <c r="K143" s="3"/>
      <c r="L143" s="3"/>
      <c r="M143" s="3"/>
      <c r="N143" s="3"/>
      <c r="O143" s="3"/>
      <c r="P143" s="3"/>
      <c r="Q143" s="3"/>
    </row>
    <row r="144" spans="1:17" ht="14.25">
      <c r="A144" s="114" t="s">
        <v>166</v>
      </c>
      <c r="B144" s="3"/>
      <c r="C144" s="3"/>
      <c r="D144" s="3"/>
      <c r="E144" s="3"/>
      <c r="F144" s="3"/>
      <c r="G144" s="3"/>
      <c r="H144" s="3"/>
      <c r="I144" s="3"/>
      <c r="J144" s="3"/>
      <c r="K144" s="3"/>
      <c r="L144" s="3"/>
      <c r="M144" s="3"/>
      <c r="N144" s="3"/>
      <c r="O144" s="3"/>
      <c r="P144" s="3"/>
      <c r="Q144" s="3"/>
    </row>
    <row r="145" spans="1:17" ht="14.25" customHeight="1">
      <c r="A145" s="136"/>
      <c r="B145" s="3"/>
      <c r="C145" s="137"/>
      <c r="D145" s="137"/>
      <c r="E145" s="137"/>
      <c r="F145" s="137"/>
      <c r="G145" s="137"/>
      <c r="H145" s="137"/>
      <c r="I145" s="137"/>
      <c r="J145" s="88"/>
      <c r="K145" s="138"/>
      <c r="L145" s="88"/>
      <c r="M145" s="88"/>
      <c r="N145" s="88"/>
      <c r="O145" s="88"/>
      <c r="P145" s="378" t="s">
        <v>150</v>
      </c>
      <c r="Q145" s="378"/>
    </row>
    <row r="146" spans="1:17" ht="11.25" customHeight="1">
      <c r="D146" s="139"/>
      <c r="P146" s="378" t="s">
        <v>151</v>
      </c>
      <c r="Q146" s="378"/>
    </row>
    <row r="147" spans="1:17" ht="14.25">
      <c r="D147" s="139"/>
      <c r="K147" s="11" t="s">
        <v>88</v>
      </c>
      <c r="M147" s="140"/>
      <c r="Q147" s="83"/>
    </row>
    <row r="148" spans="1:17">
      <c r="M148" s="140"/>
    </row>
    <row r="149" spans="1:17" ht="12.75">
      <c r="M149" s="88"/>
    </row>
    <row r="150" spans="1:17">
      <c r="M150" s="43"/>
    </row>
  </sheetData>
  <customSheetViews>
    <customSheetView guid="{F09F7AC7-AFB1-4528-882D-64F3BA45AA1D}">
      <pane ySplit="4" topLeftCell="A125" activePane="bottomLeft" state="frozen"/>
      <selection pane="bottomLeft" activeCell="E143" sqref="E143"/>
      <pageMargins left="0.71" right="0.51181102362204722" top="0.51181102362204722" bottom="0.51181102362204722" header="0.51181102362204722" footer="0.51181102362204722"/>
      <pageSetup paperSize="9" scale="94" orientation="portrait" r:id="rId1"/>
      <headerFooter alignWithMargins="0"/>
    </customSheetView>
    <customSheetView guid="{F6DEE78C-D331-4A00-8176-F1368F0DC044}">
      <pane ySplit="4" topLeftCell="A128" activePane="bottomLeft" state="frozen"/>
      <selection pane="bottomLeft" activeCell="A139" sqref="A139"/>
      <pageMargins left="0.71" right="0.51181102362204722" top="0.51181102362204722" bottom="0.51181102362204722" header="0.51181102362204722" footer="0.51181102362204722"/>
      <pageSetup paperSize="9" scale="94" orientation="portrait" r:id="rId2"/>
      <headerFooter alignWithMargins="0"/>
    </customSheetView>
  </customSheetViews>
  <mergeCells count="2">
    <mergeCell ref="P146:Q146"/>
    <mergeCell ref="P145:Q145"/>
  </mergeCells>
  <phoneticPr fontId="0" type="noConversion"/>
  <hyperlinks>
    <hyperlink ref="P145" location="'3.5'!A1" display="Go to Next"/>
    <hyperlink ref="P146" location="Contents!A1" display="Back to Contents"/>
  </hyperlinks>
  <pageMargins left="0.71" right="0.51181102362204722" top="0.51181102362204722" bottom="0.51181102362204722" header="0.51181102362204722" footer="0.51181102362204722"/>
  <pageSetup paperSize="9" scale="39" orientation="portrait" r:id="rId3"/>
  <headerFooter alignWithMargins="0"/>
  <ignoredErrors>
    <ignoredError sqref="A5:A7 A13:A17 A8: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9"/>
  <sheetViews>
    <sheetView workbookViewId="0"/>
  </sheetViews>
  <sheetFormatPr defaultRowHeight="11.25"/>
  <cols>
    <col min="1" max="1" width="13.33203125" style="204" customWidth="1"/>
    <col min="2" max="2" width="9.33203125" style="204"/>
    <col min="3" max="3" width="11" style="205" customWidth="1"/>
    <col min="4" max="4" width="1.33203125" style="205" customWidth="1"/>
    <col min="5" max="5" width="11.6640625" style="205" customWidth="1"/>
    <col min="6" max="6" width="1.33203125" style="205" customWidth="1"/>
    <col min="7" max="7" width="9.33203125" style="205"/>
    <col min="8" max="8" width="1.33203125" style="205" customWidth="1"/>
    <col min="9" max="9" width="7.83203125" style="205" customWidth="1"/>
    <col min="10" max="10" width="1.83203125" style="205" customWidth="1"/>
    <col min="11" max="11" width="12" style="205" customWidth="1"/>
    <col min="12" max="12" width="1.33203125" style="205" customWidth="1"/>
    <col min="13" max="13" width="11.6640625" style="205" customWidth="1"/>
    <col min="14" max="14" width="1.33203125" style="205" customWidth="1"/>
    <col min="15" max="15" width="9.33203125" style="205"/>
    <col min="16" max="16" width="1.33203125" style="205" customWidth="1"/>
    <col min="17" max="17" width="9.33203125" style="205"/>
    <col min="18" max="18" width="1.83203125" style="205" customWidth="1"/>
    <col min="19" max="19" width="10.5" style="205" customWidth="1"/>
    <col min="20" max="16384" width="9.33203125" style="204"/>
  </cols>
  <sheetData>
    <row r="1" spans="1:21" ht="37.5">
      <c r="A1" s="206" t="s">
        <v>25</v>
      </c>
      <c r="B1" s="207" t="s">
        <v>189</v>
      </c>
      <c r="C1"/>
      <c r="D1"/>
      <c r="E1"/>
      <c r="F1"/>
      <c r="G1"/>
      <c r="H1"/>
      <c r="I1"/>
      <c r="J1"/>
      <c r="K1"/>
      <c r="L1"/>
      <c r="M1"/>
      <c r="N1"/>
      <c r="O1"/>
      <c r="P1"/>
      <c r="Q1"/>
      <c r="R1"/>
      <c r="S1"/>
    </row>
    <row r="2" spans="1:21" ht="15" thickBot="1">
      <c r="A2" s="208" t="s">
        <v>181</v>
      </c>
      <c r="B2" s="209"/>
      <c r="C2" s="210"/>
      <c r="D2" s="210"/>
      <c r="E2" s="210"/>
      <c r="F2" s="210"/>
      <c r="G2" s="210"/>
      <c r="H2" s="210"/>
      <c r="I2" s="210"/>
      <c r="J2" s="210"/>
      <c r="K2" s="210"/>
      <c r="L2" s="210"/>
      <c r="M2" s="210"/>
      <c r="N2" s="210"/>
      <c r="O2" s="210"/>
      <c r="P2" s="210"/>
      <c r="Q2" s="210"/>
      <c r="R2" s="210"/>
      <c r="S2" s="210"/>
    </row>
    <row r="3" spans="1:21" ht="35.25" customHeight="1">
      <c r="A3" s="211" t="s">
        <v>182</v>
      </c>
      <c r="B3" s="211"/>
      <c r="C3" s="383" t="s">
        <v>27</v>
      </c>
      <c r="D3" s="383"/>
      <c r="E3" s="383"/>
      <c r="F3" s="383"/>
      <c r="G3" s="383"/>
      <c r="H3" s="351"/>
      <c r="I3" s="352"/>
      <c r="J3" s="352"/>
      <c r="K3" s="383" t="s">
        <v>183</v>
      </c>
      <c r="L3" s="383"/>
      <c r="M3" s="383"/>
      <c r="N3" s="383"/>
      <c r="O3" s="383"/>
      <c r="P3" s="383"/>
      <c r="Q3" s="383"/>
      <c r="R3" s="212"/>
      <c r="S3" s="213" t="s">
        <v>119</v>
      </c>
    </row>
    <row r="4" spans="1:21" ht="29.25" thickBot="1">
      <c r="A4" s="353" t="s">
        <v>26</v>
      </c>
      <c r="B4" s="353"/>
      <c r="C4" s="354" t="s">
        <v>28</v>
      </c>
      <c r="D4" s="354"/>
      <c r="E4" s="355" t="s">
        <v>92</v>
      </c>
      <c r="F4" s="355"/>
      <c r="G4" s="354" t="s">
        <v>29</v>
      </c>
      <c r="H4" s="354"/>
      <c r="I4" s="354" t="s">
        <v>30</v>
      </c>
      <c r="J4" s="354"/>
      <c r="K4" s="354" t="s">
        <v>28</v>
      </c>
      <c r="L4" s="354"/>
      <c r="M4" s="355" t="s">
        <v>184</v>
      </c>
      <c r="N4" s="355"/>
      <c r="O4" s="354" t="s">
        <v>29</v>
      </c>
      <c r="P4" s="354"/>
      <c r="Q4" s="354" t="s">
        <v>30</v>
      </c>
      <c r="R4" s="354"/>
      <c r="S4" s="354" t="s">
        <v>169</v>
      </c>
    </row>
    <row r="5" spans="1:21" ht="14.25">
      <c r="A5" s="211" t="s">
        <v>7</v>
      </c>
      <c r="B5" s="211"/>
      <c r="C5" s="214" t="s">
        <v>6</v>
      </c>
      <c r="D5" s="214"/>
      <c r="E5" s="214" t="s">
        <v>6</v>
      </c>
      <c r="F5" s="214"/>
      <c r="G5" s="214" t="s">
        <v>6</v>
      </c>
      <c r="H5" s="214"/>
      <c r="I5" s="214">
        <v>1310</v>
      </c>
      <c r="J5" s="215"/>
      <c r="K5" s="214">
        <v>838.00400000000002</v>
      </c>
      <c r="L5" s="214"/>
      <c r="M5" s="214">
        <v>494.798</v>
      </c>
      <c r="N5" s="214"/>
      <c r="O5" s="214">
        <v>534.43600000000004</v>
      </c>
      <c r="P5" s="214"/>
      <c r="Q5" s="214">
        <v>1867.2380000000001</v>
      </c>
      <c r="R5" s="215"/>
      <c r="S5" s="214">
        <v>210.55099999999999</v>
      </c>
    </row>
    <row r="6" spans="1:21" ht="14.25">
      <c r="A6" s="211" t="s">
        <v>8</v>
      </c>
      <c r="B6" s="211"/>
      <c r="C6" s="214">
        <v>1254</v>
      </c>
      <c r="D6" s="214"/>
      <c r="E6" s="214">
        <v>121</v>
      </c>
      <c r="F6" s="214"/>
      <c r="G6" s="214">
        <v>62</v>
      </c>
      <c r="H6" s="214"/>
      <c r="I6" s="214">
        <v>1437</v>
      </c>
      <c r="J6" s="215"/>
      <c r="K6" s="214">
        <v>1151.4770000000001</v>
      </c>
      <c r="L6" s="214"/>
      <c r="M6" s="214">
        <v>632.86599999999999</v>
      </c>
      <c r="N6" s="214"/>
      <c r="O6" s="214">
        <v>350.89299999999997</v>
      </c>
      <c r="P6" s="214"/>
      <c r="Q6" s="214">
        <v>2135.2359999999999</v>
      </c>
      <c r="R6" s="215"/>
      <c r="S6" s="214">
        <v>294.36200000000002</v>
      </c>
    </row>
    <row r="7" spans="1:21" ht="14.25">
      <c r="A7" s="211" t="s">
        <v>9</v>
      </c>
      <c r="B7" s="211"/>
      <c r="C7" s="214">
        <v>1364</v>
      </c>
      <c r="D7" s="214"/>
      <c r="E7" s="214">
        <v>121</v>
      </c>
      <c r="F7" s="214"/>
      <c r="G7" s="214">
        <v>114</v>
      </c>
      <c r="H7" s="214"/>
      <c r="I7" s="214">
        <v>1599</v>
      </c>
      <c r="J7" s="215"/>
      <c r="K7" s="214">
        <v>1431.4010000000001</v>
      </c>
      <c r="L7" s="214"/>
      <c r="M7" s="214">
        <v>712.42100000000005</v>
      </c>
      <c r="N7" s="214"/>
      <c r="O7" s="214">
        <v>541.21799999999996</v>
      </c>
      <c r="P7" s="214"/>
      <c r="Q7" s="214">
        <v>2685.04</v>
      </c>
      <c r="R7" s="215"/>
      <c r="S7" s="214">
        <v>326.56200000000001</v>
      </c>
    </row>
    <row r="8" spans="1:21" ht="14.25">
      <c r="A8" s="211" t="s">
        <v>10</v>
      </c>
      <c r="B8" s="211"/>
      <c r="C8" s="214" t="s">
        <v>6</v>
      </c>
      <c r="D8" s="214"/>
      <c r="E8" s="214" t="s">
        <v>6</v>
      </c>
      <c r="F8" s="214"/>
      <c r="G8" s="214" t="s">
        <v>6</v>
      </c>
      <c r="H8" s="214"/>
      <c r="I8" s="214">
        <v>1681</v>
      </c>
      <c r="J8" s="215"/>
      <c r="K8" s="214">
        <v>1691.606</v>
      </c>
      <c r="L8" s="214"/>
      <c r="M8" s="214">
        <v>818.67200000000003</v>
      </c>
      <c r="N8" s="214"/>
      <c r="O8" s="214">
        <v>746.34400000000005</v>
      </c>
      <c r="P8" s="214"/>
      <c r="Q8" s="214">
        <v>3256.6219999999998</v>
      </c>
      <c r="R8" s="215"/>
      <c r="S8" s="214">
        <v>399.44099999999997</v>
      </c>
    </row>
    <row r="9" spans="1:21" ht="14.25">
      <c r="A9" s="216" t="s">
        <v>11</v>
      </c>
      <c r="B9" s="216"/>
      <c r="C9" s="217" t="s">
        <v>6</v>
      </c>
      <c r="D9" s="217"/>
      <c r="E9" s="217" t="s">
        <v>6</v>
      </c>
      <c r="F9" s="217"/>
      <c r="G9" s="217" t="s">
        <v>88</v>
      </c>
      <c r="H9" s="217"/>
      <c r="I9" s="217">
        <v>1774</v>
      </c>
      <c r="J9" s="218"/>
      <c r="K9" s="217">
        <v>1752.1590000000001</v>
      </c>
      <c r="L9" s="217"/>
      <c r="M9" s="217">
        <v>1011.421</v>
      </c>
      <c r="N9" s="217"/>
      <c r="O9" s="217">
        <v>697.33699999999999</v>
      </c>
      <c r="P9" s="217"/>
      <c r="Q9" s="217">
        <v>3460.9169999999999</v>
      </c>
      <c r="R9" s="218"/>
      <c r="S9" s="217">
        <v>361.66199999999998</v>
      </c>
    </row>
    <row r="10" spans="1:21" ht="14.25">
      <c r="A10" s="211" t="s">
        <v>12</v>
      </c>
      <c r="B10" s="211"/>
      <c r="C10" s="214" t="s">
        <v>6</v>
      </c>
      <c r="D10" s="214"/>
      <c r="E10" s="214" t="s">
        <v>6</v>
      </c>
      <c r="F10" s="214"/>
      <c r="G10" s="214" t="s">
        <v>6</v>
      </c>
      <c r="H10" s="214"/>
      <c r="I10" s="214">
        <v>1824</v>
      </c>
      <c r="J10" s="215"/>
      <c r="K10" s="214">
        <v>1798.962</v>
      </c>
      <c r="L10" s="214"/>
      <c r="M10" s="214">
        <v>1092.76</v>
      </c>
      <c r="N10" s="214"/>
      <c r="O10" s="214">
        <v>791.78099999999995</v>
      </c>
      <c r="P10" s="214"/>
      <c r="Q10" s="214">
        <v>3683.5030000000002</v>
      </c>
      <c r="R10" s="215"/>
      <c r="S10" s="214">
        <v>499.84</v>
      </c>
    </row>
    <row r="11" spans="1:21" ht="14.25">
      <c r="A11" s="211" t="s">
        <v>13</v>
      </c>
      <c r="B11" s="211"/>
      <c r="C11" s="214" t="s">
        <v>6</v>
      </c>
      <c r="D11" s="214"/>
      <c r="E11" s="214" t="s">
        <v>6</v>
      </c>
      <c r="F11" s="214"/>
      <c r="G11" s="214" t="s">
        <v>6</v>
      </c>
      <c r="H11" s="214"/>
      <c r="I11" s="214">
        <v>1901</v>
      </c>
      <c r="J11" s="215"/>
      <c r="K11" s="214">
        <v>1964</v>
      </c>
      <c r="L11" s="214"/>
      <c r="M11" s="214">
        <v>1012</v>
      </c>
      <c r="N11" s="214"/>
      <c r="O11" s="214">
        <v>926</v>
      </c>
      <c r="P11" s="214"/>
      <c r="Q11" s="214">
        <v>3902.6779999999999</v>
      </c>
      <c r="R11" s="215"/>
      <c r="S11" s="214">
        <v>505</v>
      </c>
    </row>
    <row r="12" spans="1:21" ht="14.25">
      <c r="A12" s="211" t="s">
        <v>14</v>
      </c>
      <c r="B12" s="211"/>
      <c r="C12" s="214" t="s">
        <v>6</v>
      </c>
      <c r="D12" s="214"/>
      <c r="E12" s="214" t="s">
        <v>6</v>
      </c>
      <c r="F12" s="214"/>
      <c r="G12" s="214" t="s">
        <v>6</v>
      </c>
      <c r="H12" s="214"/>
      <c r="I12" s="214">
        <v>1950</v>
      </c>
      <c r="J12" s="215"/>
      <c r="K12" s="214">
        <v>2072.9589999999998</v>
      </c>
      <c r="L12" s="214"/>
      <c r="M12" s="214">
        <v>1284.691</v>
      </c>
      <c r="N12" s="214"/>
      <c r="O12" s="214">
        <v>979.20500000000004</v>
      </c>
      <c r="P12" s="214"/>
      <c r="Q12" s="214">
        <v>4336.8549999999996</v>
      </c>
      <c r="R12" s="215"/>
      <c r="S12" s="214">
        <v>511</v>
      </c>
    </row>
    <row r="13" spans="1:21" ht="14.25">
      <c r="A13" s="211"/>
      <c r="B13" s="211"/>
      <c r="C13" s="214"/>
      <c r="D13" s="214"/>
      <c r="E13" s="214"/>
      <c r="F13" s="214"/>
      <c r="G13" s="214"/>
      <c r="H13" s="214"/>
      <c r="I13" s="214"/>
      <c r="J13" s="215"/>
      <c r="K13" s="214"/>
      <c r="L13" s="214"/>
      <c r="M13" s="214"/>
      <c r="N13" s="214"/>
      <c r="O13" s="214"/>
      <c r="P13" s="214"/>
      <c r="Q13" s="214"/>
      <c r="R13" s="215"/>
      <c r="S13" s="214"/>
    </row>
    <row r="14" spans="1:21" ht="14.25">
      <c r="A14" s="211" t="s">
        <v>201</v>
      </c>
      <c r="B14" s="211"/>
      <c r="C14" s="214">
        <v>1693</v>
      </c>
      <c r="D14" s="214"/>
      <c r="E14" s="214">
        <v>174</v>
      </c>
      <c r="F14" s="214"/>
      <c r="G14" s="214">
        <v>134</v>
      </c>
      <c r="H14" s="214"/>
      <c r="I14" s="214">
        <v>2001</v>
      </c>
      <c r="J14" s="214"/>
      <c r="K14" s="214">
        <v>2487.1109999999999</v>
      </c>
      <c r="L14" s="214"/>
      <c r="M14" s="214">
        <v>1426.614</v>
      </c>
      <c r="N14" s="214"/>
      <c r="O14" s="214">
        <v>925.52099999999996</v>
      </c>
      <c r="P14" s="214"/>
      <c r="Q14" s="214">
        <v>4838.2460000000001</v>
      </c>
      <c r="R14" s="214"/>
      <c r="S14" s="214" t="s">
        <v>6</v>
      </c>
    </row>
    <row r="15" spans="1:21" ht="14.25">
      <c r="A15" s="216" t="s">
        <v>202</v>
      </c>
      <c r="B15" s="216"/>
      <c r="C15" s="217">
        <v>1723</v>
      </c>
      <c r="D15" s="217"/>
      <c r="E15" s="217">
        <v>183</v>
      </c>
      <c r="F15" s="217"/>
      <c r="G15" s="217">
        <v>135</v>
      </c>
      <c r="H15" s="217"/>
      <c r="I15" s="217">
        <v>2041</v>
      </c>
      <c r="J15" s="217"/>
      <c r="K15" s="217">
        <v>2233</v>
      </c>
      <c r="L15" s="217"/>
      <c r="M15" s="217">
        <v>1419</v>
      </c>
      <c r="N15" s="217"/>
      <c r="O15" s="217">
        <v>834</v>
      </c>
      <c r="P15" s="217"/>
      <c r="Q15" s="217">
        <v>4487</v>
      </c>
      <c r="R15" s="217"/>
      <c r="S15" s="217">
        <v>621</v>
      </c>
    </row>
    <row r="16" spans="1:21" ht="14.25">
      <c r="A16" s="211" t="s">
        <v>99</v>
      </c>
      <c r="B16" s="211"/>
      <c r="C16" s="214">
        <v>1772</v>
      </c>
      <c r="D16" s="214"/>
      <c r="E16" s="214">
        <v>189</v>
      </c>
      <c r="F16" s="214"/>
      <c r="G16" s="214">
        <v>135</v>
      </c>
      <c r="H16" s="214"/>
      <c r="I16" s="214">
        <v>2096</v>
      </c>
      <c r="J16" s="214"/>
      <c r="K16" s="214">
        <v>2404.2080000000001</v>
      </c>
      <c r="L16" s="214"/>
      <c r="M16" s="214">
        <v>1451.067</v>
      </c>
      <c r="N16" s="214"/>
      <c r="O16" s="214">
        <v>911.649</v>
      </c>
      <c r="P16" s="214"/>
      <c r="Q16" s="214">
        <v>5067.924</v>
      </c>
      <c r="R16" s="214"/>
      <c r="S16" s="214">
        <v>651.61799999999994</v>
      </c>
      <c r="T16"/>
      <c r="U16"/>
    </row>
    <row r="17" spans="1:21" ht="14.25">
      <c r="A17" s="211" t="s">
        <v>100</v>
      </c>
      <c r="B17" s="211"/>
      <c r="C17" s="214">
        <v>1824</v>
      </c>
      <c r="D17" s="214"/>
      <c r="E17" s="214">
        <v>190</v>
      </c>
      <c r="F17" s="214"/>
      <c r="G17" s="214">
        <v>137</v>
      </c>
      <c r="H17" s="214"/>
      <c r="I17" s="214">
        <v>2151</v>
      </c>
      <c r="J17" s="214"/>
      <c r="K17" s="214">
        <v>2472.7910000000002</v>
      </c>
      <c r="L17" s="214"/>
      <c r="M17" s="214">
        <v>1543.06</v>
      </c>
      <c r="N17" s="214"/>
      <c r="O17" s="214">
        <v>911.98900000000003</v>
      </c>
      <c r="P17" s="214"/>
      <c r="Q17" s="214">
        <v>4927.84</v>
      </c>
      <c r="R17" s="214"/>
      <c r="S17" s="214">
        <v>708.93415000000005</v>
      </c>
      <c r="T17"/>
      <c r="U17"/>
    </row>
    <row r="18" spans="1:21" ht="14.25">
      <c r="A18" s="220" t="s">
        <v>101</v>
      </c>
      <c r="B18" s="211"/>
      <c r="C18" s="214">
        <v>1867</v>
      </c>
      <c r="D18" s="214"/>
      <c r="E18" s="214">
        <v>193</v>
      </c>
      <c r="F18" s="214"/>
      <c r="G18" s="214">
        <v>141</v>
      </c>
      <c r="H18" s="214"/>
      <c r="I18" s="214">
        <v>2201</v>
      </c>
      <c r="J18" s="214"/>
      <c r="K18" s="214">
        <v>2540.7669999999998</v>
      </c>
      <c r="L18" s="214"/>
      <c r="M18" s="214">
        <v>1766.8180000000002</v>
      </c>
      <c r="N18" s="214"/>
      <c r="O18" s="214">
        <v>965.63100000000009</v>
      </c>
      <c r="P18" s="214"/>
      <c r="Q18" s="214">
        <v>5273.2160000000003</v>
      </c>
      <c r="R18" s="214"/>
      <c r="S18" s="214">
        <v>748.50254999999993</v>
      </c>
      <c r="T18"/>
      <c r="U18" s="221"/>
    </row>
    <row r="19" spans="1:21" ht="14.25">
      <c r="A19" s="220" t="s">
        <v>102</v>
      </c>
      <c r="B19" s="211"/>
      <c r="C19" s="214">
        <v>1896</v>
      </c>
      <c r="D19" s="214"/>
      <c r="E19" s="214">
        <v>198</v>
      </c>
      <c r="F19" s="214"/>
      <c r="G19" s="214">
        <v>144</v>
      </c>
      <c r="H19" s="214"/>
      <c r="I19" s="214">
        <v>2238</v>
      </c>
      <c r="J19" s="214"/>
      <c r="K19" s="214">
        <v>2713.962</v>
      </c>
      <c r="L19" s="214"/>
      <c r="M19" s="214">
        <v>1573.787</v>
      </c>
      <c r="N19" s="214"/>
      <c r="O19" s="214">
        <v>1081.2339999999999</v>
      </c>
      <c r="P19" s="214"/>
      <c r="Q19" s="214">
        <v>5368.9830000000002</v>
      </c>
      <c r="R19" s="214"/>
      <c r="S19" s="214">
        <v>771.58754999999996</v>
      </c>
      <c r="T19"/>
      <c r="U19" s="221"/>
    </row>
    <row r="20" spans="1:21" ht="14.25">
      <c r="A20" s="222" t="s">
        <v>103</v>
      </c>
      <c r="B20" s="216"/>
      <c r="C20" s="217">
        <v>1938</v>
      </c>
      <c r="D20" s="217"/>
      <c r="E20" s="217">
        <v>198</v>
      </c>
      <c r="F20" s="217"/>
      <c r="G20" s="217">
        <v>148</v>
      </c>
      <c r="H20" s="217"/>
      <c r="I20" s="217">
        <v>2284</v>
      </c>
      <c r="J20" s="217"/>
      <c r="K20" s="217">
        <v>2751.0619999999999</v>
      </c>
      <c r="L20" s="217"/>
      <c r="M20" s="217">
        <v>1712.5949999999998</v>
      </c>
      <c r="N20" s="217"/>
      <c r="O20" s="217">
        <v>1032.2159999999999</v>
      </c>
      <c r="P20" s="217"/>
      <c r="Q20" s="217">
        <v>5495.8730000000005</v>
      </c>
      <c r="R20" s="217"/>
      <c r="S20" s="217">
        <v>777.38607999999999</v>
      </c>
      <c r="T20" s="219"/>
      <c r="U20" s="223"/>
    </row>
    <row r="21" spans="1:21" ht="14.25">
      <c r="A21" s="220" t="s">
        <v>104</v>
      </c>
      <c r="B21" s="211"/>
      <c r="C21" s="214">
        <v>1978</v>
      </c>
      <c r="D21" s="214"/>
      <c r="E21" s="214">
        <v>209</v>
      </c>
      <c r="F21" s="214"/>
      <c r="G21" s="214">
        <v>150</v>
      </c>
      <c r="H21" s="214"/>
      <c r="I21" s="214">
        <v>2337</v>
      </c>
      <c r="J21" s="214"/>
      <c r="K21" s="214">
        <v>3035.1679999999997</v>
      </c>
      <c r="L21" s="214"/>
      <c r="M21" s="214">
        <v>1819.9739999999999</v>
      </c>
      <c r="N21" s="214"/>
      <c r="O21" s="214">
        <v>983.09300000000007</v>
      </c>
      <c r="P21" s="214"/>
      <c r="Q21" s="214">
        <v>5838.2349999999997</v>
      </c>
      <c r="R21" s="214"/>
      <c r="S21" s="214">
        <v>794.00177000000008</v>
      </c>
      <c r="T21"/>
      <c r="U21"/>
    </row>
    <row r="22" spans="1:21" ht="14.25">
      <c r="A22" s="220" t="s">
        <v>105</v>
      </c>
      <c r="B22" s="211"/>
      <c r="C22" s="214">
        <v>2027</v>
      </c>
      <c r="D22" s="214"/>
      <c r="E22" s="214">
        <v>217</v>
      </c>
      <c r="F22" s="214"/>
      <c r="G22" s="214">
        <v>153</v>
      </c>
      <c r="H22" s="214"/>
      <c r="I22" s="214">
        <v>2397</v>
      </c>
      <c r="J22" s="214"/>
      <c r="K22" s="214">
        <v>3303.0499999999997</v>
      </c>
      <c r="L22" s="214"/>
      <c r="M22" s="214">
        <v>2131.9399999999996</v>
      </c>
      <c r="N22" s="214"/>
      <c r="O22" s="214">
        <v>1048.2659999999998</v>
      </c>
      <c r="P22" s="214"/>
      <c r="Q22" s="214">
        <v>6483.2559999999994</v>
      </c>
      <c r="R22" s="214"/>
      <c r="S22" s="214">
        <v>871</v>
      </c>
      <c r="T22"/>
      <c r="U22"/>
    </row>
    <row r="23" spans="1:21" ht="14.25">
      <c r="A23" s="220" t="s">
        <v>106</v>
      </c>
      <c r="B23" s="211"/>
      <c r="C23" s="214">
        <v>2067</v>
      </c>
      <c r="D23" s="214"/>
      <c r="E23" s="214">
        <v>222</v>
      </c>
      <c r="F23" s="214"/>
      <c r="G23" s="214">
        <v>153</v>
      </c>
      <c r="H23" s="214"/>
      <c r="I23" s="214">
        <v>2442</v>
      </c>
      <c r="J23" s="214"/>
      <c r="K23" s="214">
        <v>3117.13</v>
      </c>
      <c r="L23" s="214"/>
      <c r="M23" s="214">
        <v>2046.4829999999999</v>
      </c>
      <c r="N23" s="214"/>
      <c r="O23" s="214">
        <v>989.71199999999999</v>
      </c>
      <c r="P23" s="214"/>
      <c r="Q23" s="214">
        <v>6153.3249999999998</v>
      </c>
      <c r="R23" s="214"/>
      <c r="S23" s="214">
        <v>1032.3318400000001</v>
      </c>
      <c r="T23"/>
      <c r="U23"/>
    </row>
    <row r="24" spans="1:21" ht="14.25">
      <c r="A24" s="220" t="s">
        <v>107</v>
      </c>
      <c r="B24" s="211"/>
      <c r="C24" s="214">
        <v>2112</v>
      </c>
      <c r="D24" s="214"/>
      <c r="E24" s="214">
        <v>225</v>
      </c>
      <c r="F24" s="214"/>
      <c r="G24" s="214">
        <v>175</v>
      </c>
      <c r="H24" s="214"/>
      <c r="I24" s="214">
        <v>2512</v>
      </c>
      <c r="J24" s="214"/>
      <c r="K24" s="214">
        <v>3341.538</v>
      </c>
      <c r="L24" s="214"/>
      <c r="M24" s="214">
        <v>2087.0410000000002</v>
      </c>
      <c r="N24" s="214"/>
      <c r="O24" s="214">
        <v>999.20099999999991</v>
      </c>
      <c r="P24" s="214"/>
      <c r="Q24" s="214">
        <v>6427.7800000000007</v>
      </c>
      <c r="R24" s="214"/>
      <c r="S24" s="214">
        <v>1038.4729299999999</v>
      </c>
      <c r="T24"/>
      <c r="U24"/>
    </row>
    <row r="25" spans="1:21" ht="14.25">
      <c r="A25" s="222" t="s">
        <v>108</v>
      </c>
      <c r="B25" s="216"/>
      <c r="C25" s="217">
        <v>2202</v>
      </c>
      <c r="D25" s="217"/>
      <c r="E25" s="217">
        <v>183</v>
      </c>
      <c r="F25" s="217"/>
      <c r="G25" s="217">
        <v>114</v>
      </c>
      <c r="H25" s="217"/>
      <c r="I25" s="217">
        <v>2499</v>
      </c>
      <c r="J25" s="217"/>
      <c r="K25" s="217">
        <v>3093.136</v>
      </c>
      <c r="L25" s="217"/>
      <c r="M25" s="217">
        <v>2059.4279999999999</v>
      </c>
      <c r="N25" s="217"/>
      <c r="O25" s="217">
        <v>1054.3720000000001</v>
      </c>
      <c r="P25" s="217"/>
      <c r="Q25" s="217">
        <v>6206.9359999999997</v>
      </c>
      <c r="R25" s="217"/>
      <c r="S25" s="217">
        <v>1064.8551000000002</v>
      </c>
      <c r="T25" s="219"/>
      <c r="U25" s="219"/>
    </row>
    <row r="26" spans="1:21" ht="14.25">
      <c r="A26" s="220" t="s">
        <v>109</v>
      </c>
      <c r="B26" s="211"/>
      <c r="C26" s="214">
        <v>2202</v>
      </c>
      <c r="D26" s="214"/>
      <c r="E26" s="214">
        <v>183</v>
      </c>
      <c r="F26" s="214"/>
      <c r="G26" s="214">
        <v>114</v>
      </c>
      <c r="H26" s="214"/>
      <c r="I26" s="214">
        <v>2499</v>
      </c>
      <c r="J26" s="214"/>
      <c r="K26" s="214">
        <v>3752</v>
      </c>
      <c r="L26" s="214"/>
      <c r="M26" s="214">
        <v>2147</v>
      </c>
      <c r="N26" s="214"/>
      <c r="O26" s="214">
        <v>1096</v>
      </c>
      <c r="P26" s="214"/>
      <c r="Q26" s="214">
        <v>6995</v>
      </c>
      <c r="R26" s="214"/>
      <c r="S26" s="214">
        <v>1212.9945600000001</v>
      </c>
      <c r="T26"/>
      <c r="U26"/>
    </row>
    <row r="27" spans="1:21" ht="14.25">
      <c r="A27" s="220" t="s">
        <v>110</v>
      </c>
      <c r="B27" s="251">
        <v>2</v>
      </c>
      <c r="C27" s="214">
        <v>2249</v>
      </c>
      <c r="D27" s="214"/>
      <c r="E27" s="214">
        <v>174</v>
      </c>
      <c r="F27" s="214"/>
      <c r="G27" s="214">
        <v>112</v>
      </c>
      <c r="H27" s="214"/>
      <c r="I27" s="214">
        <v>2535</v>
      </c>
      <c r="J27" s="214"/>
      <c r="K27" s="214">
        <v>3678</v>
      </c>
      <c r="L27" s="214"/>
      <c r="M27" s="214">
        <v>2237</v>
      </c>
      <c r="N27" s="214"/>
      <c r="O27" s="214">
        <v>1156</v>
      </c>
      <c r="P27" s="214"/>
      <c r="Q27" s="214">
        <v>7071</v>
      </c>
      <c r="R27" s="214"/>
      <c r="S27" s="214">
        <v>1187.2109999999998</v>
      </c>
      <c r="T27"/>
      <c r="U27"/>
    </row>
    <row r="28" spans="1:21" ht="14.25">
      <c r="A28" s="220" t="s">
        <v>111</v>
      </c>
      <c r="B28" s="251">
        <v>2</v>
      </c>
      <c r="C28" s="214" t="s">
        <v>6</v>
      </c>
      <c r="D28" s="214"/>
      <c r="E28" s="214" t="s">
        <v>6</v>
      </c>
      <c r="F28" s="214"/>
      <c r="G28" s="214" t="s">
        <v>6</v>
      </c>
      <c r="H28" s="214"/>
      <c r="I28" s="214" t="s">
        <v>6</v>
      </c>
      <c r="J28" s="214"/>
      <c r="K28" s="214">
        <v>3469</v>
      </c>
      <c r="L28" s="214"/>
      <c r="M28" s="214">
        <v>2193</v>
      </c>
      <c r="N28" s="214"/>
      <c r="O28" s="214">
        <v>1142</v>
      </c>
      <c r="P28" s="214"/>
      <c r="Q28" s="214">
        <v>6804</v>
      </c>
      <c r="R28" s="214"/>
      <c r="S28" s="214">
        <v>1140</v>
      </c>
      <c r="T28"/>
      <c r="U28"/>
    </row>
    <row r="29" spans="1:21" ht="14.25">
      <c r="A29" s="220" t="s">
        <v>112</v>
      </c>
      <c r="B29" s="211"/>
      <c r="C29" s="214" t="s">
        <v>6</v>
      </c>
      <c r="D29" s="214"/>
      <c r="E29" s="214" t="s">
        <v>6</v>
      </c>
      <c r="F29" s="214"/>
      <c r="G29" s="214" t="s">
        <v>6</v>
      </c>
      <c r="H29" s="214"/>
      <c r="I29" s="214" t="s">
        <v>6</v>
      </c>
      <c r="J29" s="214"/>
      <c r="K29" s="214">
        <v>4415</v>
      </c>
      <c r="L29" s="214"/>
      <c r="M29" s="214">
        <v>2559</v>
      </c>
      <c r="N29" s="214"/>
      <c r="O29" s="214">
        <v>1707</v>
      </c>
      <c r="P29" s="214"/>
      <c r="Q29" s="214">
        <v>8681</v>
      </c>
      <c r="R29" s="214"/>
      <c r="S29" s="214">
        <v>1474</v>
      </c>
      <c r="T29" s="224"/>
      <c r="U29"/>
    </row>
    <row r="30" spans="1:21" ht="14.25">
      <c r="A30" s="222" t="s">
        <v>113</v>
      </c>
      <c r="B30" s="216"/>
      <c r="C30" s="217">
        <v>2280</v>
      </c>
      <c r="D30" s="217"/>
      <c r="E30" s="217">
        <v>118</v>
      </c>
      <c r="F30" s="217"/>
      <c r="G30" s="217">
        <v>149</v>
      </c>
      <c r="H30" s="217"/>
      <c r="I30" s="217">
        <v>2547</v>
      </c>
      <c r="J30" s="217"/>
      <c r="K30" s="217">
        <v>4132</v>
      </c>
      <c r="L30" s="217"/>
      <c r="M30" s="217">
        <v>2375</v>
      </c>
      <c r="N30" s="217"/>
      <c r="O30" s="217">
        <v>1430</v>
      </c>
      <c r="P30" s="217"/>
      <c r="Q30" s="217">
        <v>7937</v>
      </c>
      <c r="R30" s="217"/>
      <c r="S30" s="217">
        <v>1841</v>
      </c>
      <c r="T30" s="225"/>
      <c r="U30" s="219"/>
    </row>
    <row r="31" spans="1:21" ht="14.25">
      <c r="A31" s="220" t="s">
        <v>114</v>
      </c>
      <c r="B31" s="211"/>
      <c r="C31" s="214">
        <v>2284</v>
      </c>
      <c r="D31" s="214"/>
      <c r="E31" s="214">
        <v>117</v>
      </c>
      <c r="F31" s="214"/>
      <c r="G31" s="214">
        <v>140</v>
      </c>
      <c r="H31" s="214"/>
      <c r="I31" s="214">
        <v>2541</v>
      </c>
      <c r="J31" s="214"/>
      <c r="K31" s="214">
        <v>3890</v>
      </c>
      <c r="L31" s="214"/>
      <c r="M31" s="214">
        <v>2674</v>
      </c>
      <c r="N31" s="214"/>
      <c r="O31" s="214">
        <v>1106</v>
      </c>
      <c r="P31" s="214"/>
      <c r="Q31" s="214">
        <v>7670</v>
      </c>
      <c r="R31" s="214"/>
      <c r="S31" s="214">
        <v>2145.5320000000002</v>
      </c>
      <c r="T31" s="224"/>
      <c r="U31"/>
    </row>
    <row r="32" spans="1:21" ht="14.25">
      <c r="A32" s="220" t="s">
        <v>115</v>
      </c>
      <c r="B32" s="211"/>
      <c r="C32" s="214">
        <v>2326</v>
      </c>
      <c r="D32" s="214"/>
      <c r="E32" s="214">
        <v>126</v>
      </c>
      <c r="F32" s="214"/>
      <c r="G32" s="214">
        <v>146</v>
      </c>
      <c r="H32" s="214"/>
      <c r="I32" s="214">
        <v>2598</v>
      </c>
      <c r="J32" s="214"/>
      <c r="K32" s="214">
        <v>4050</v>
      </c>
      <c r="L32" s="214"/>
      <c r="M32" s="214">
        <v>2709</v>
      </c>
      <c r="N32" s="214"/>
      <c r="O32" s="214">
        <v>1318</v>
      </c>
      <c r="P32" s="214"/>
      <c r="Q32" s="214">
        <v>8077</v>
      </c>
      <c r="R32" s="214"/>
      <c r="S32" s="214">
        <v>2495.7197500000002</v>
      </c>
      <c r="T32" s="224"/>
      <c r="U32"/>
    </row>
    <row r="33" spans="1:21" ht="14.25">
      <c r="A33" s="222" t="s">
        <v>116</v>
      </c>
      <c r="B33" s="216"/>
      <c r="C33" s="217">
        <v>2340</v>
      </c>
      <c r="D33" s="217"/>
      <c r="E33" s="217">
        <v>127</v>
      </c>
      <c r="F33" s="217"/>
      <c r="G33" s="217">
        <v>148</v>
      </c>
      <c r="H33" s="217"/>
      <c r="I33" s="217">
        <v>2615</v>
      </c>
      <c r="J33" s="217"/>
      <c r="K33" s="217">
        <v>4178</v>
      </c>
      <c r="L33" s="217"/>
      <c r="M33" s="217">
        <v>2658</v>
      </c>
      <c r="N33" s="217"/>
      <c r="O33" s="217">
        <v>1817</v>
      </c>
      <c r="P33" s="217"/>
      <c r="Q33" s="217">
        <v>8653</v>
      </c>
      <c r="R33" s="217"/>
      <c r="S33" s="217">
        <v>2416.7991499999998</v>
      </c>
      <c r="T33" s="225"/>
      <c r="U33" s="219"/>
    </row>
    <row r="34" spans="1:21" ht="14.25">
      <c r="A34" s="222" t="s">
        <v>162</v>
      </c>
      <c r="B34" s="216"/>
      <c r="C34" s="217">
        <v>2376</v>
      </c>
      <c r="D34" s="217"/>
      <c r="E34" s="217">
        <v>247</v>
      </c>
      <c r="F34" s="217"/>
      <c r="G34" s="217">
        <v>132</v>
      </c>
      <c r="H34" s="217"/>
      <c r="I34" s="217">
        <v>2755</v>
      </c>
      <c r="J34" s="217"/>
      <c r="K34" s="217">
        <v>4312</v>
      </c>
      <c r="L34" s="217"/>
      <c r="M34" s="217">
        <v>3704</v>
      </c>
      <c r="N34" s="217"/>
      <c r="O34" s="217">
        <v>894</v>
      </c>
      <c r="P34" s="217"/>
      <c r="Q34" s="217">
        <v>8910</v>
      </c>
      <c r="R34" s="217"/>
      <c r="S34" s="217">
        <v>3121</v>
      </c>
      <c r="T34" s="225"/>
      <c r="U34" s="219"/>
    </row>
    <row r="35" spans="1:21" ht="14.25">
      <c r="A35" s="222"/>
      <c r="B35" s="216"/>
      <c r="C35" s="217"/>
      <c r="D35" s="217"/>
      <c r="E35" s="217"/>
      <c r="F35" s="217"/>
      <c r="G35" s="217"/>
      <c r="H35" s="217"/>
      <c r="I35" s="217"/>
      <c r="J35" s="217"/>
      <c r="K35" s="217"/>
      <c r="L35" s="217"/>
      <c r="M35" s="217"/>
      <c r="N35" s="217"/>
      <c r="O35" s="217"/>
      <c r="P35" s="218"/>
      <c r="Q35" s="217"/>
      <c r="R35" s="226"/>
      <c r="S35" s="217"/>
      <c r="T35" s="225"/>
      <c r="U35" s="219"/>
    </row>
    <row r="36" spans="1:21" ht="14.25">
      <c r="A36" s="227" t="s">
        <v>201</v>
      </c>
      <c r="B36" s="211" t="s">
        <v>19</v>
      </c>
      <c r="C36" s="214" t="s">
        <v>6</v>
      </c>
      <c r="D36" s="214"/>
      <c r="E36" s="214" t="s">
        <v>6</v>
      </c>
      <c r="F36" s="214"/>
      <c r="G36" s="214" t="s">
        <v>6</v>
      </c>
      <c r="H36" s="214"/>
      <c r="I36" s="214">
        <v>1978</v>
      </c>
      <c r="J36" s="215"/>
      <c r="K36" s="214">
        <v>710.24800000000005</v>
      </c>
      <c r="L36" s="214"/>
      <c r="M36" s="214">
        <v>361.58699999999999</v>
      </c>
      <c r="N36" s="214"/>
      <c r="O36" s="214">
        <v>228.22</v>
      </c>
      <c r="P36" s="214"/>
      <c r="Q36" s="214">
        <v>1300.0550000000001</v>
      </c>
      <c r="R36" s="215"/>
      <c r="S36" s="215">
        <v>119</v>
      </c>
      <c r="T36" s="228"/>
      <c r="U36" s="229"/>
    </row>
    <row r="37" spans="1:21" ht="14.25">
      <c r="A37" s="211"/>
      <c r="B37" s="211" t="s">
        <v>20</v>
      </c>
      <c r="C37" s="214">
        <v>1653</v>
      </c>
      <c r="D37" s="214"/>
      <c r="E37" s="214">
        <v>159</v>
      </c>
      <c r="F37" s="214"/>
      <c r="G37" s="214">
        <v>123</v>
      </c>
      <c r="H37" s="214"/>
      <c r="I37" s="214">
        <v>1935</v>
      </c>
      <c r="J37" s="215"/>
      <c r="K37" s="214">
        <v>558.178</v>
      </c>
      <c r="L37" s="214"/>
      <c r="M37" s="214">
        <v>360.27100000000002</v>
      </c>
      <c r="N37" s="214"/>
      <c r="O37" s="214">
        <v>219.56800000000001</v>
      </c>
      <c r="P37" s="214"/>
      <c r="Q37" s="214">
        <v>1138.0170000000001</v>
      </c>
      <c r="R37" s="215"/>
      <c r="S37" s="214">
        <v>136.43365</v>
      </c>
      <c r="T37"/>
      <c r="U37" s="230"/>
    </row>
    <row r="38" spans="1:21" ht="14.25">
      <c r="A38" s="211"/>
      <c r="B38" s="211" t="s">
        <v>21</v>
      </c>
      <c r="C38" s="214">
        <v>1620</v>
      </c>
      <c r="D38" s="214"/>
      <c r="E38" s="214">
        <v>201</v>
      </c>
      <c r="F38" s="214"/>
      <c r="G38" s="214">
        <v>135</v>
      </c>
      <c r="H38" s="214"/>
      <c r="I38" s="214">
        <v>1956</v>
      </c>
      <c r="J38" s="215"/>
      <c r="K38" s="214">
        <v>535.68499999999995</v>
      </c>
      <c r="L38" s="214"/>
      <c r="M38" s="214">
        <v>297.75599999999997</v>
      </c>
      <c r="N38" s="214"/>
      <c r="O38" s="214">
        <v>200.733</v>
      </c>
      <c r="P38" s="214"/>
      <c r="Q38" s="214">
        <v>1034.174</v>
      </c>
      <c r="R38" s="215"/>
      <c r="S38" s="214">
        <v>125.64185000000001</v>
      </c>
      <c r="T38"/>
      <c r="U38" s="230"/>
    </row>
    <row r="39" spans="1:21" ht="14.25">
      <c r="A39" s="211"/>
      <c r="B39" s="211" t="s">
        <v>22</v>
      </c>
      <c r="C39" s="214">
        <v>1693</v>
      </c>
      <c r="D39" s="214"/>
      <c r="E39" s="214">
        <v>174</v>
      </c>
      <c r="F39" s="214"/>
      <c r="G39" s="214">
        <v>134</v>
      </c>
      <c r="H39" s="214"/>
      <c r="I39" s="214">
        <v>2001</v>
      </c>
      <c r="J39" s="215"/>
      <c r="K39" s="214">
        <v>683</v>
      </c>
      <c r="L39" s="214"/>
      <c r="M39" s="214">
        <v>407</v>
      </c>
      <c r="N39" s="214"/>
      <c r="O39" s="214">
        <v>277</v>
      </c>
      <c r="P39" s="214"/>
      <c r="Q39" s="214">
        <v>1366</v>
      </c>
      <c r="R39" s="215"/>
      <c r="S39" s="214" t="s">
        <v>6</v>
      </c>
      <c r="T39"/>
      <c r="U39" s="230"/>
    </row>
    <row r="40" spans="1:21" ht="14.25">
      <c r="A40" s="211"/>
      <c r="B40" s="211"/>
      <c r="C40" s="214"/>
      <c r="D40" s="214"/>
      <c r="E40" s="214"/>
      <c r="F40" s="214"/>
      <c r="G40" s="214"/>
      <c r="H40" s="214"/>
      <c r="I40" s="214"/>
      <c r="J40" s="215"/>
      <c r="K40" s="214"/>
      <c r="L40" s="214"/>
      <c r="M40" s="214"/>
      <c r="N40" s="214"/>
      <c r="O40" s="214"/>
      <c r="P40" s="214"/>
      <c r="Q40" s="214"/>
      <c r="R40" s="215"/>
      <c r="S40" s="214"/>
      <c r="T40"/>
      <c r="U40" s="230"/>
    </row>
    <row r="41" spans="1:21" ht="14.25">
      <c r="A41" s="220" t="s">
        <v>202</v>
      </c>
      <c r="B41" s="211" t="s">
        <v>19</v>
      </c>
      <c r="C41" s="214">
        <v>1699</v>
      </c>
      <c r="D41" s="214"/>
      <c r="E41" s="214">
        <v>181</v>
      </c>
      <c r="F41" s="214"/>
      <c r="G41" s="214">
        <v>134</v>
      </c>
      <c r="H41" s="214"/>
      <c r="I41" s="214">
        <v>2014</v>
      </c>
      <c r="J41" s="215"/>
      <c r="K41" s="214">
        <v>504</v>
      </c>
      <c r="L41" s="214"/>
      <c r="M41" s="214">
        <v>364</v>
      </c>
      <c r="N41" s="214"/>
      <c r="O41" s="214">
        <v>203</v>
      </c>
      <c r="P41" s="214"/>
      <c r="Q41" s="214">
        <v>1072</v>
      </c>
      <c r="R41" s="215"/>
      <c r="S41" s="214">
        <v>124</v>
      </c>
      <c r="T41"/>
      <c r="U41" s="230"/>
    </row>
    <row r="42" spans="1:21" ht="14.25">
      <c r="A42" s="211"/>
      <c r="B42" s="211" t="s">
        <v>20</v>
      </c>
      <c r="C42" s="214">
        <v>1702</v>
      </c>
      <c r="D42" s="214"/>
      <c r="E42" s="214">
        <v>181</v>
      </c>
      <c r="F42" s="214"/>
      <c r="G42" s="214">
        <v>134</v>
      </c>
      <c r="H42" s="214"/>
      <c r="I42" s="214">
        <v>2017</v>
      </c>
      <c r="J42" s="215"/>
      <c r="K42" s="214">
        <v>574</v>
      </c>
      <c r="L42" s="214"/>
      <c r="M42" s="214">
        <v>324</v>
      </c>
      <c r="N42" s="214"/>
      <c r="O42" s="214">
        <v>207</v>
      </c>
      <c r="P42" s="214"/>
      <c r="Q42" s="214">
        <v>1104</v>
      </c>
      <c r="R42" s="215"/>
      <c r="S42" s="214">
        <v>147</v>
      </c>
      <c r="T42"/>
      <c r="U42" s="230"/>
    </row>
    <row r="43" spans="1:21" ht="14.25">
      <c r="A43" s="211"/>
      <c r="B43" s="211" t="s">
        <v>21</v>
      </c>
      <c r="C43" s="214">
        <v>1721</v>
      </c>
      <c r="D43" s="214"/>
      <c r="E43" s="214">
        <v>181</v>
      </c>
      <c r="F43" s="214"/>
      <c r="G43" s="214">
        <v>134</v>
      </c>
      <c r="H43" s="214"/>
      <c r="I43" s="214">
        <v>2036</v>
      </c>
      <c r="J43" s="215"/>
      <c r="K43" s="214">
        <v>515</v>
      </c>
      <c r="L43" s="214"/>
      <c r="M43" s="214">
        <v>324</v>
      </c>
      <c r="N43" s="214"/>
      <c r="O43" s="214">
        <v>184</v>
      </c>
      <c r="P43" s="214"/>
      <c r="Q43" s="214">
        <v>1024</v>
      </c>
      <c r="R43" s="215"/>
      <c r="S43" s="214">
        <v>154</v>
      </c>
      <c r="T43"/>
      <c r="U43" s="230"/>
    </row>
    <row r="44" spans="1:21" ht="14.25">
      <c r="A44" s="211"/>
      <c r="B44" s="211" t="s">
        <v>22</v>
      </c>
      <c r="C44" s="214">
        <v>1723</v>
      </c>
      <c r="D44" s="214"/>
      <c r="E44" s="214">
        <v>183</v>
      </c>
      <c r="F44" s="214"/>
      <c r="G44" s="214">
        <v>135</v>
      </c>
      <c r="H44" s="215"/>
      <c r="I44" s="214">
        <v>2041</v>
      </c>
      <c r="J44" s="215"/>
      <c r="K44" s="214">
        <v>640</v>
      </c>
      <c r="L44" s="214"/>
      <c r="M44" s="214">
        <v>407</v>
      </c>
      <c r="N44" s="214"/>
      <c r="O44" s="214">
        <v>240</v>
      </c>
      <c r="P44" s="214"/>
      <c r="Q44" s="214">
        <v>1287</v>
      </c>
      <c r="R44" s="215"/>
      <c r="S44" s="214">
        <v>196</v>
      </c>
      <c r="T44"/>
      <c r="U44" s="230"/>
    </row>
    <row r="45" spans="1:21" ht="14.25">
      <c r="A45" s="211"/>
      <c r="B45" s="211"/>
      <c r="C45" s="214"/>
      <c r="D45" s="214"/>
      <c r="E45" s="214"/>
      <c r="F45" s="214"/>
      <c r="G45" s="214"/>
      <c r="H45" s="215"/>
      <c r="I45" s="214"/>
      <c r="J45" s="215"/>
      <c r="K45" s="214"/>
      <c r="L45" s="214"/>
      <c r="M45" s="214"/>
      <c r="N45" s="214"/>
      <c r="O45" s="214"/>
      <c r="P45" s="214"/>
      <c r="Q45" s="214"/>
      <c r="R45" s="215"/>
      <c r="S45" s="214"/>
      <c r="T45"/>
      <c r="U45" s="230"/>
    </row>
    <row r="46" spans="1:21" ht="14.25">
      <c r="A46" s="211" t="s">
        <v>99</v>
      </c>
      <c r="B46" s="211" t="s">
        <v>19</v>
      </c>
      <c r="C46" s="214">
        <v>1735</v>
      </c>
      <c r="D46" s="214"/>
      <c r="E46" s="214">
        <v>186</v>
      </c>
      <c r="F46" s="214"/>
      <c r="G46" s="214">
        <v>135</v>
      </c>
      <c r="H46" s="215"/>
      <c r="I46" s="214">
        <v>2056</v>
      </c>
      <c r="J46" s="215"/>
      <c r="K46" s="214">
        <v>597</v>
      </c>
      <c r="L46" s="214"/>
      <c r="M46" s="214">
        <v>431</v>
      </c>
      <c r="N46" s="214"/>
      <c r="O46" s="214">
        <v>226</v>
      </c>
      <c r="P46" s="214"/>
      <c r="Q46" s="214">
        <v>1255</v>
      </c>
      <c r="R46" s="215"/>
      <c r="S46" s="214">
        <v>124</v>
      </c>
      <c r="T46"/>
      <c r="U46"/>
    </row>
    <row r="47" spans="1:21" ht="14.25">
      <c r="A47" s="211"/>
      <c r="B47" s="211" t="s">
        <v>20</v>
      </c>
      <c r="C47" s="214">
        <v>1752</v>
      </c>
      <c r="D47" s="214"/>
      <c r="E47" s="214">
        <v>188</v>
      </c>
      <c r="F47" s="214"/>
      <c r="G47" s="214">
        <v>135</v>
      </c>
      <c r="H47" s="215"/>
      <c r="I47" s="214">
        <v>2075</v>
      </c>
      <c r="J47" s="215"/>
      <c r="K47" s="214">
        <v>575</v>
      </c>
      <c r="L47" s="214"/>
      <c r="M47" s="214">
        <v>129</v>
      </c>
      <c r="N47" s="214"/>
      <c r="O47" s="214">
        <v>229</v>
      </c>
      <c r="P47" s="214"/>
      <c r="Q47" s="214">
        <v>1233</v>
      </c>
      <c r="R47" s="215"/>
      <c r="S47" s="214">
        <v>155</v>
      </c>
      <c r="T47"/>
      <c r="U47"/>
    </row>
    <row r="48" spans="1:21" ht="14.25">
      <c r="A48" s="211"/>
      <c r="B48" s="211" t="s">
        <v>21</v>
      </c>
      <c r="C48" s="214">
        <v>1763</v>
      </c>
      <c r="D48" s="214"/>
      <c r="E48" s="214">
        <v>188</v>
      </c>
      <c r="F48" s="214"/>
      <c r="G48" s="214">
        <v>135</v>
      </c>
      <c r="H48" s="215"/>
      <c r="I48" s="214">
        <v>2086</v>
      </c>
      <c r="J48" s="215"/>
      <c r="K48" s="214">
        <v>539</v>
      </c>
      <c r="L48" s="214"/>
      <c r="M48" s="214">
        <v>392</v>
      </c>
      <c r="N48" s="214"/>
      <c r="O48" s="214">
        <v>201</v>
      </c>
      <c r="P48" s="214"/>
      <c r="Q48" s="214">
        <v>1132</v>
      </c>
      <c r="R48" s="215"/>
      <c r="S48" s="214">
        <v>155</v>
      </c>
      <c r="T48"/>
      <c r="U48"/>
    </row>
    <row r="49" spans="1:21" ht="14.25">
      <c r="A49" s="211"/>
      <c r="B49" s="211" t="s">
        <v>22</v>
      </c>
      <c r="C49" s="214">
        <v>1772</v>
      </c>
      <c r="D49" s="214"/>
      <c r="E49" s="215">
        <v>189</v>
      </c>
      <c r="F49" s="215"/>
      <c r="G49" s="215">
        <v>135</v>
      </c>
      <c r="H49" s="215"/>
      <c r="I49" s="214">
        <v>2096</v>
      </c>
      <c r="J49" s="215"/>
      <c r="K49" s="214">
        <v>693.20799999999997</v>
      </c>
      <c r="L49" s="214"/>
      <c r="M49" s="214">
        <v>499.06700000000001</v>
      </c>
      <c r="N49" s="214"/>
      <c r="O49" s="214">
        <v>255.649</v>
      </c>
      <c r="P49" s="214"/>
      <c r="Q49" s="214">
        <v>1447.924</v>
      </c>
      <c r="R49" s="215"/>
      <c r="S49" s="214">
        <v>217.61799999999999</v>
      </c>
      <c r="T49"/>
      <c r="U49"/>
    </row>
    <row r="50" spans="1:21" ht="14.25">
      <c r="A50" s="211"/>
      <c r="B50" s="211"/>
      <c r="C50" s="214"/>
      <c r="D50" s="214"/>
      <c r="E50" s="215"/>
      <c r="F50" s="215"/>
      <c r="G50" s="215"/>
      <c r="H50" s="215"/>
      <c r="I50" s="214"/>
      <c r="J50" s="215"/>
      <c r="K50" s="214"/>
      <c r="L50" s="214"/>
      <c r="M50" s="214"/>
      <c r="N50" s="214"/>
      <c r="O50" s="214"/>
      <c r="P50" s="214"/>
      <c r="Q50" s="214"/>
      <c r="R50" s="215"/>
      <c r="S50" s="214"/>
      <c r="T50"/>
      <c r="U50"/>
    </row>
    <row r="51" spans="1:21" ht="14.25">
      <c r="A51" s="211" t="s">
        <v>100</v>
      </c>
      <c r="B51" s="211" t="s">
        <v>19</v>
      </c>
      <c r="C51" s="214">
        <v>1797</v>
      </c>
      <c r="D51" s="214"/>
      <c r="E51" s="215">
        <v>189</v>
      </c>
      <c r="F51" s="215"/>
      <c r="G51" s="215">
        <v>135</v>
      </c>
      <c r="H51" s="215"/>
      <c r="I51" s="214">
        <v>2121</v>
      </c>
      <c r="J51" s="215"/>
      <c r="K51" s="214">
        <v>552.18100000000004</v>
      </c>
      <c r="L51" s="214"/>
      <c r="M51" s="214">
        <v>398.98899999999998</v>
      </c>
      <c r="N51" s="214"/>
      <c r="O51" s="214">
        <v>224.45599999999999</v>
      </c>
      <c r="P51" s="214"/>
      <c r="Q51" s="214">
        <v>1175.626</v>
      </c>
      <c r="R51" s="215"/>
      <c r="S51" s="214">
        <v>140.04894999999999</v>
      </c>
      <c r="T51" s="224"/>
      <c r="U51"/>
    </row>
    <row r="52" spans="1:21" ht="14.25">
      <c r="A52" s="211"/>
      <c r="B52" s="211" t="s">
        <v>20</v>
      </c>
      <c r="C52" s="214">
        <v>1810</v>
      </c>
      <c r="D52" s="214"/>
      <c r="E52" s="215">
        <v>189</v>
      </c>
      <c r="F52" s="215"/>
      <c r="G52" s="215">
        <v>135</v>
      </c>
      <c r="H52" s="215"/>
      <c r="I52" s="214">
        <v>2134</v>
      </c>
      <c r="J52" s="215"/>
      <c r="K52" s="214">
        <v>569.02800000000002</v>
      </c>
      <c r="L52" s="214"/>
      <c r="M52" s="214">
        <v>397.41</v>
      </c>
      <c r="N52" s="214"/>
      <c r="O52" s="214">
        <v>226.886</v>
      </c>
      <c r="P52" s="214"/>
      <c r="Q52" s="214">
        <v>1193.3240000000001</v>
      </c>
      <c r="R52" s="215"/>
      <c r="S52" s="214">
        <v>169.95968999999999</v>
      </c>
      <c r="T52" s="224"/>
      <c r="U52"/>
    </row>
    <row r="53" spans="1:21" ht="14.25">
      <c r="A53" s="211"/>
      <c r="B53" s="211" t="s">
        <v>21</v>
      </c>
      <c r="C53" s="214">
        <v>1815</v>
      </c>
      <c r="D53" s="214"/>
      <c r="E53" s="215">
        <v>190</v>
      </c>
      <c r="F53" s="215"/>
      <c r="G53" s="215">
        <v>136</v>
      </c>
      <c r="H53" s="215"/>
      <c r="I53" s="214">
        <v>2141</v>
      </c>
      <c r="J53" s="215"/>
      <c r="K53" s="214">
        <v>653.09</v>
      </c>
      <c r="L53" s="214"/>
      <c r="M53" s="214">
        <v>350.60899999999998</v>
      </c>
      <c r="N53" s="214"/>
      <c r="O53" s="214">
        <v>230.64699999999999</v>
      </c>
      <c r="P53" s="214"/>
      <c r="Q53" s="214">
        <v>1234.346</v>
      </c>
      <c r="R53" s="215"/>
      <c r="S53" s="214">
        <v>186.43476000000001</v>
      </c>
      <c r="T53" s="224"/>
      <c r="U53"/>
    </row>
    <row r="54" spans="1:21" ht="14.25">
      <c r="A54" s="211"/>
      <c r="B54" s="211" t="s">
        <v>22</v>
      </c>
      <c r="C54" s="214">
        <v>1824</v>
      </c>
      <c r="D54" s="214"/>
      <c r="E54" s="215">
        <v>190</v>
      </c>
      <c r="F54" s="215"/>
      <c r="G54" s="215">
        <v>137</v>
      </c>
      <c r="H54" s="215"/>
      <c r="I54" s="214">
        <v>2151</v>
      </c>
      <c r="J54" s="215"/>
      <c r="K54" s="214">
        <v>698.49199999999996</v>
      </c>
      <c r="L54" s="214"/>
      <c r="M54" s="214">
        <v>396.05200000000002</v>
      </c>
      <c r="N54" s="214"/>
      <c r="O54" s="214">
        <v>230</v>
      </c>
      <c r="P54" s="214"/>
      <c r="Q54" s="214">
        <v>1324.5439999999999</v>
      </c>
      <c r="R54" s="215"/>
      <c r="S54" s="214">
        <v>212.49074999999999</v>
      </c>
      <c r="T54" s="224"/>
      <c r="U54"/>
    </row>
    <row r="55" spans="1:21" ht="14.25">
      <c r="A55" s="211"/>
      <c r="B55" s="211"/>
      <c r="C55" s="214"/>
      <c r="D55" s="214"/>
      <c r="E55" s="215"/>
      <c r="F55" s="215"/>
      <c r="G55" s="215"/>
      <c r="H55" s="215"/>
      <c r="I55" s="214"/>
      <c r="J55" s="215"/>
      <c r="K55" s="214"/>
      <c r="L55" s="214"/>
      <c r="M55" s="214"/>
      <c r="N55" s="214"/>
      <c r="O55" s="214"/>
      <c r="P55" s="214"/>
      <c r="Q55" s="214"/>
      <c r="R55" s="215"/>
      <c r="S55" s="214"/>
      <c r="T55" s="224"/>
      <c r="U55"/>
    </row>
    <row r="56" spans="1:21" ht="14.25">
      <c r="A56" s="220" t="s">
        <v>101</v>
      </c>
      <c r="B56" s="211" t="s">
        <v>19</v>
      </c>
      <c r="C56" s="214">
        <v>1834</v>
      </c>
      <c r="D56" s="214"/>
      <c r="E56" s="215">
        <v>190</v>
      </c>
      <c r="F56" s="215"/>
      <c r="G56" s="215">
        <v>138</v>
      </c>
      <c r="H56" s="215"/>
      <c r="I56" s="214">
        <v>2162</v>
      </c>
      <c r="J56" s="215"/>
      <c r="K56" s="214">
        <v>608.04999999999995</v>
      </c>
      <c r="L56" s="214"/>
      <c r="M56" s="214">
        <v>476.15300000000002</v>
      </c>
      <c r="N56" s="214"/>
      <c r="O56" s="214">
        <v>225.952</v>
      </c>
      <c r="P56" s="214"/>
      <c r="Q56" s="214">
        <v>1310.155</v>
      </c>
      <c r="R56" s="215"/>
      <c r="S56" s="214">
        <v>155.11490000000001</v>
      </c>
      <c r="T56" s="224"/>
      <c r="U56" s="230"/>
    </row>
    <row r="57" spans="1:21" ht="14.25">
      <c r="A57" s="211"/>
      <c r="B57" s="211" t="s">
        <v>20</v>
      </c>
      <c r="C57" s="214">
        <v>1846</v>
      </c>
      <c r="D57" s="214"/>
      <c r="E57" s="214">
        <v>190</v>
      </c>
      <c r="F57" s="214"/>
      <c r="G57" s="214">
        <v>139</v>
      </c>
      <c r="H57" s="214"/>
      <c r="I57" s="214">
        <v>2175</v>
      </c>
      <c r="J57" s="214"/>
      <c r="K57" s="214">
        <v>624.26199999999994</v>
      </c>
      <c r="L57" s="214"/>
      <c r="M57" s="214">
        <v>360.005</v>
      </c>
      <c r="N57" s="214"/>
      <c r="O57" s="214">
        <v>235.35599999999999</v>
      </c>
      <c r="P57" s="214"/>
      <c r="Q57" s="214">
        <v>1219.623</v>
      </c>
      <c r="R57" s="215"/>
      <c r="S57" s="214">
        <v>196.02428</v>
      </c>
      <c r="T57" s="224"/>
      <c r="U57"/>
    </row>
    <row r="58" spans="1:21" ht="14.25">
      <c r="A58" s="211"/>
      <c r="B58" s="211" t="s">
        <v>21</v>
      </c>
      <c r="C58" s="214">
        <v>1861</v>
      </c>
      <c r="D58" s="214"/>
      <c r="E58" s="214">
        <v>192</v>
      </c>
      <c r="F58" s="214"/>
      <c r="G58" s="214">
        <v>141</v>
      </c>
      <c r="H58" s="214"/>
      <c r="I58" s="214">
        <v>2194</v>
      </c>
      <c r="J58" s="214"/>
      <c r="K58" s="214">
        <v>577.6</v>
      </c>
      <c r="L58" s="214"/>
      <c r="M58" s="214">
        <v>439.59699999999998</v>
      </c>
      <c r="N58" s="214"/>
      <c r="O58" s="214">
        <v>248.52600000000001</v>
      </c>
      <c r="P58" s="214"/>
      <c r="Q58" s="214">
        <v>1265.723</v>
      </c>
      <c r="R58" s="215"/>
      <c r="S58" s="214">
        <v>171.81971999999999</v>
      </c>
      <c r="T58" s="224"/>
      <c r="U58"/>
    </row>
    <row r="59" spans="1:21" ht="14.25">
      <c r="A59" s="211"/>
      <c r="B59" s="211" t="s">
        <v>22</v>
      </c>
      <c r="C59" s="214">
        <v>1867</v>
      </c>
      <c r="D59" s="214"/>
      <c r="E59" s="214">
        <v>193</v>
      </c>
      <c r="F59" s="214"/>
      <c r="G59" s="214">
        <v>141</v>
      </c>
      <c r="H59" s="214"/>
      <c r="I59" s="214">
        <v>2201</v>
      </c>
      <c r="J59" s="214"/>
      <c r="K59" s="214">
        <v>730.85500000000002</v>
      </c>
      <c r="L59" s="214"/>
      <c r="M59" s="214">
        <v>491.06299999999999</v>
      </c>
      <c r="N59" s="214"/>
      <c r="O59" s="214">
        <v>255.797</v>
      </c>
      <c r="P59" s="214"/>
      <c r="Q59" s="214">
        <v>1477.7150000000001</v>
      </c>
      <c r="R59" s="215"/>
      <c r="S59" s="214">
        <v>225.54365000000001</v>
      </c>
      <c r="T59" s="224"/>
      <c r="U59"/>
    </row>
    <row r="60" spans="1:21" ht="14.25">
      <c r="A60" s="211"/>
      <c r="B60" s="211"/>
      <c r="C60" s="214"/>
      <c r="D60" s="214"/>
      <c r="E60" s="214"/>
      <c r="F60" s="214"/>
      <c r="G60" s="214"/>
      <c r="H60" s="214"/>
      <c r="I60" s="214"/>
      <c r="J60" s="214"/>
      <c r="K60" s="214"/>
      <c r="L60" s="214"/>
      <c r="M60" s="214"/>
      <c r="N60" s="214"/>
      <c r="O60" s="214"/>
      <c r="P60" s="214"/>
      <c r="Q60" s="214"/>
      <c r="R60" s="215"/>
      <c r="S60" s="214"/>
      <c r="T60" s="224"/>
      <c r="U60"/>
    </row>
    <row r="61" spans="1:21" ht="14.25">
      <c r="A61" s="220" t="s">
        <v>102</v>
      </c>
      <c r="B61" s="211" t="s">
        <v>19</v>
      </c>
      <c r="C61" s="214">
        <v>1870</v>
      </c>
      <c r="D61" s="214"/>
      <c r="E61" s="214">
        <v>196</v>
      </c>
      <c r="F61" s="214"/>
      <c r="G61" s="214">
        <v>141</v>
      </c>
      <c r="H61" s="214"/>
      <c r="I61" s="214">
        <v>2207</v>
      </c>
      <c r="J61" s="214"/>
      <c r="K61" s="214">
        <v>637.76599999999996</v>
      </c>
      <c r="L61" s="214"/>
      <c r="M61" s="214">
        <v>395.71499999999997</v>
      </c>
      <c r="N61" s="214"/>
      <c r="O61" s="214">
        <v>259.202</v>
      </c>
      <c r="P61" s="214"/>
      <c r="Q61" s="214">
        <v>1292.683</v>
      </c>
      <c r="R61" s="215"/>
      <c r="S61" s="214">
        <v>167.29154</v>
      </c>
      <c r="T61" s="224"/>
      <c r="U61"/>
    </row>
    <row r="62" spans="1:21" ht="14.25">
      <c r="A62" s="211"/>
      <c r="B62" s="211" t="s">
        <v>20</v>
      </c>
      <c r="C62" s="214">
        <v>1890</v>
      </c>
      <c r="D62" s="214"/>
      <c r="E62" s="214">
        <v>196</v>
      </c>
      <c r="F62" s="214"/>
      <c r="G62" s="214">
        <v>144</v>
      </c>
      <c r="H62" s="214"/>
      <c r="I62" s="214">
        <v>2230</v>
      </c>
      <c r="J62" s="214"/>
      <c r="K62" s="214">
        <v>667.09</v>
      </c>
      <c r="L62" s="214"/>
      <c r="M62" s="214">
        <v>356.02199999999999</v>
      </c>
      <c r="N62" s="214"/>
      <c r="O62" s="214">
        <v>244.922</v>
      </c>
      <c r="P62" s="214"/>
      <c r="Q62" s="214">
        <v>1268.0340000000001</v>
      </c>
      <c r="R62" s="215"/>
      <c r="S62" s="214">
        <v>186.57943</v>
      </c>
      <c r="T62" s="224"/>
      <c r="U62"/>
    </row>
    <row r="63" spans="1:21" ht="14.25">
      <c r="A63" s="211"/>
      <c r="B63" s="211" t="s">
        <v>21</v>
      </c>
      <c r="C63" s="214">
        <v>1883</v>
      </c>
      <c r="D63" s="214"/>
      <c r="E63" s="214">
        <v>197</v>
      </c>
      <c r="F63" s="214"/>
      <c r="G63" s="214">
        <v>144</v>
      </c>
      <c r="H63" s="214"/>
      <c r="I63" s="214">
        <v>2224</v>
      </c>
      <c r="J63" s="214"/>
      <c r="K63" s="214">
        <v>651.02700000000004</v>
      </c>
      <c r="L63" s="214"/>
      <c r="M63" s="214">
        <v>355.02100000000002</v>
      </c>
      <c r="N63" s="214"/>
      <c r="O63" s="214">
        <v>244</v>
      </c>
      <c r="P63" s="214"/>
      <c r="Q63" s="214">
        <v>1250.048</v>
      </c>
      <c r="R63" s="215"/>
      <c r="S63" s="214">
        <v>191.59293</v>
      </c>
      <c r="T63" s="224"/>
      <c r="U63"/>
    </row>
    <row r="64" spans="1:21" ht="14.25">
      <c r="A64" s="211"/>
      <c r="B64" s="211" t="s">
        <v>22</v>
      </c>
      <c r="C64" s="214">
        <v>1896</v>
      </c>
      <c r="D64" s="214"/>
      <c r="E64" s="214">
        <v>198</v>
      </c>
      <c r="F64" s="214"/>
      <c r="G64" s="214">
        <v>144</v>
      </c>
      <c r="H64" s="214"/>
      <c r="I64" s="214">
        <v>2238</v>
      </c>
      <c r="J64" s="214"/>
      <c r="K64" s="214">
        <v>758.07899999999995</v>
      </c>
      <c r="L64" s="214"/>
      <c r="M64" s="214">
        <v>467.029</v>
      </c>
      <c r="N64" s="214"/>
      <c r="O64" s="214">
        <v>333.11</v>
      </c>
      <c r="P64" s="214"/>
      <c r="Q64" s="214">
        <v>1558.2179999999998</v>
      </c>
      <c r="R64" s="215"/>
      <c r="S64" s="214">
        <v>226.12365</v>
      </c>
      <c r="T64" s="224"/>
    </row>
    <row r="65" spans="1:20" ht="14.25">
      <c r="A65" s="211"/>
      <c r="B65" s="227"/>
      <c r="C65" s="214"/>
      <c r="D65" s="214"/>
      <c r="E65" s="214"/>
      <c r="F65" s="214"/>
      <c r="G65" s="214"/>
      <c r="H65" s="214"/>
      <c r="I65" s="214"/>
      <c r="J65" s="214"/>
      <c r="K65" s="214"/>
      <c r="L65" s="214"/>
      <c r="M65" s="214"/>
      <c r="N65" s="214"/>
      <c r="O65" s="214"/>
      <c r="P65" s="214"/>
      <c r="Q65" s="214"/>
      <c r="R65" s="215"/>
      <c r="S65" s="214"/>
      <c r="T65" s="224"/>
    </row>
    <row r="66" spans="1:20" ht="14.25">
      <c r="A66" s="220" t="s">
        <v>103</v>
      </c>
      <c r="B66" s="211" t="s">
        <v>19</v>
      </c>
      <c r="C66" s="214">
        <v>1898</v>
      </c>
      <c r="D66" s="214"/>
      <c r="E66" s="214">
        <v>198</v>
      </c>
      <c r="F66" s="214"/>
      <c r="G66" s="214">
        <v>144</v>
      </c>
      <c r="H66" s="214"/>
      <c r="I66" s="214">
        <v>2240</v>
      </c>
      <c r="J66" s="214"/>
      <c r="K66" s="214">
        <v>687.71400000000006</v>
      </c>
      <c r="L66" s="214"/>
      <c r="M66" s="214">
        <v>420.05</v>
      </c>
      <c r="N66" s="214"/>
      <c r="O66" s="214">
        <v>247.792</v>
      </c>
      <c r="P66" s="214"/>
      <c r="Q66" s="214">
        <v>1355.556</v>
      </c>
      <c r="R66" s="215"/>
      <c r="S66" s="214">
        <v>165.27279999999999</v>
      </c>
      <c r="T66" s="231"/>
    </row>
    <row r="67" spans="1:20" ht="14.25">
      <c r="A67" s="211"/>
      <c r="B67" s="211" t="s">
        <v>20</v>
      </c>
      <c r="C67" s="214">
        <v>1911</v>
      </c>
      <c r="D67" s="214"/>
      <c r="E67" s="214">
        <v>198</v>
      </c>
      <c r="F67" s="214"/>
      <c r="G67" s="214">
        <v>148</v>
      </c>
      <c r="H67" s="214"/>
      <c r="I67" s="214">
        <v>2257</v>
      </c>
      <c r="J67" s="214"/>
      <c r="K67" s="214">
        <v>698.81500000000005</v>
      </c>
      <c r="L67" s="214"/>
      <c r="M67" s="214">
        <v>421.69099999999997</v>
      </c>
      <c r="N67" s="214"/>
      <c r="O67" s="214">
        <v>251.85900000000001</v>
      </c>
      <c r="P67" s="214"/>
      <c r="Q67" s="214">
        <v>1372.365</v>
      </c>
      <c r="R67" s="215"/>
      <c r="S67" s="214">
        <v>194.33425</v>
      </c>
      <c r="T67" s="224"/>
    </row>
    <row r="68" spans="1:20" ht="14.25">
      <c r="A68" s="211"/>
      <c r="B68" s="211" t="s">
        <v>21</v>
      </c>
      <c r="C68" s="214">
        <v>1931</v>
      </c>
      <c r="D68" s="214"/>
      <c r="E68" s="214">
        <v>198</v>
      </c>
      <c r="F68" s="214"/>
      <c r="G68" s="214">
        <v>148</v>
      </c>
      <c r="H68" s="214"/>
      <c r="I68" s="214">
        <v>2277</v>
      </c>
      <c r="J68" s="214"/>
      <c r="K68" s="214">
        <v>599.76300000000003</v>
      </c>
      <c r="L68" s="214"/>
      <c r="M68" s="214">
        <v>437.00200000000001</v>
      </c>
      <c r="N68" s="214"/>
      <c r="O68" s="214">
        <v>239.91200000000001</v>
      </c>
      <c r="P68" s="214"/>
      <c r="Q68" s="214">
        <v>1276.6770000000001</v>
      </c>
      <c r="R68" s="215"/>
      <c r="S68" s="214">
        <v>187.84249</v>
      </c>
      <c r="T68" s="224"/>
    </row>
    <row r="69" spans="1:20" ht="14.25">
      <c r="A69" s="211"/>
      <c r="B69" s="211" t="s">
        <v>22</v>
      </c>
      <c r="C69" s="214">
        <v>1938</v>
      </c>
      <c r="D69" s="214"/>
      <c r="E69" s="214">
        <v>198</v>
      </c>
      <c r="F69" s="214"/>
      <c r="G69" s="214">
        <v>148</v>
      </c>
      <c r="H69" s="214"/>
      <c r="I69" s="214">
        <v>2284</v>
      </c>
      <c r="J69" s="214"/>
      <c r="K69" s="214">
        <v>764.77</v>
      </c>
      <c r="L69" s="214"/>
      <c r="M69" s="214">
        <v>433.85199999999998</v>
      </c>
      <c r="N69" s="214"/>
      <c r="O69" s="214">
        <v>292.65300000000002</v>
      </c>
      <c r="P69" s="214"/>
      <c r="Q69" s="214">
        <v>1491.2749999999999</v>
      </c>
      <c r="R69" s="215"/>
      <c r="S69" s="214">
        <v>229.93654000000001</v>
      </c>
      <c r="T69" s="224"/>
    </row>
    <row r="70" spans="1:20" ht="14.25">
      <c r="A70" s="211"/>
      <c r="B70" s="227"/>
      <c r="C70" s="214"/>
      <c r="D70" s="214"/>
      <c r="E70" s="214"/>
      <c r="F70" s="214"/>
      <c r="G70" s="214"/>
      <c r="H70" s="214"/>
      <c r="I70" s="214"/>
      <c r="J70" s="214"/>
      <c r="K70" s="214"/>
      <c r="L70" s="214"/>
      <c r="M70" s="214"/>
      <c r="N70" s="214"/>
      <c r="O70" s="214"/>
      <c r="P70" s="214"/>
      <c r="Q70" s="214"/>
      <c r="R70" s="215"/>
      <c r="S70" s="214"/>
      <c r="T70" s="224"/>
    </row>
    <row r="71" spans="1:20" ht="14.25">
      <c r="A71" s="220" t="s">
        <v>104</v>
      </c>
      <c r="B71" s="211" t="s">
        <v>19</v>
      </c>
      <c r="C71" s="214">
        <v>1952</v>
      </c>
      <c r="D71" s="214"/>
      <c r="E71" s="214">
        <v>201</v>
      </c>
      <c r="F71" s="214"/>
      <c r="G71" s="214">
        <v>150</v>
      </c>
      <c r="H71" s="214"/>
      <c r="I71" s="214">
        <v>2303</v>
      </c>
      <c r="J71" s="214"/>
      <c r="K71" s="214">
        <v>726.68899999999996</v>
      </c>
      <c r="L71" s="214"/>
      <c r="M71" s="214">
        <v>426.73399999999998</v>
      </c>
      <c r="N71" s="214"/>
      <c r="O71" s="214">
        <v>242.178</v>
      </c>
      <c r="P71" s="214"/>
      <c r="Q71" s="214">
        <v>1395.6010000000001</v>
      </c>
      <c r="R71" s="215"/>
      <c r="S71" s="214">
        <v>161.53181000000001</v>
      </c>
      <c r="T71" s="231"/>
    </row>
    <row r="72" spans="1:20" ht="14.25">
      <c r="A72" s="211"/>
      <c r="B72" s="211" t="s">
        <v>20</v>
      </c>
      <c r="C72" s="214">
        <v>1962</v>
      </c>
      <c r="D72" s="214"/>
      <c r="E72" s="214">
        <v>203</v>
      </c>
      <c r="F72" s="214"/>
      <c r="G72" s="214">
        <v>150</v>
      </c>
      <c r="H72" s="214"/>
      <c r="I72" s="214">
        <v>2315</v>
      </c>
      <c r="J72" s="214"/>
      <c r="K72" s="214">
        <v>745.79</v>
      </c>
      <c r="L72" s="214"/>
      <c r="M72" s="214">
        <v>433.59800000000001</v>
      </c>
      <c r="N72" s="214"/>
      <c r="O72" s="214">
        <v>242.05</v>
      </c>
      <c r="P72" s="214"/>
      <c r="Q72" s="214">
        <v>1421.4379999999999</v>
      </c>
      <c r="R72" s="215"/>
      <c r="S72" s="214">
        <v>203.60996</v>
      </c>
      <c r="T72" s="224"/>
    </row>
    <row r="73" spans="1:20" ht="14.25">
      <c r="A73" s="211"/>
      <c r="B73" s="211" t="s">
        <v>21</v>
      </c>
      <c r="C73" s="214">
        <v>1973</v>
      </c>
      <c r="D73" s="214"/>
      <c r="E73" s="214">
        <v>207</v>
      </c>
      <c r="F73" s="214"/>
      <c r="G73" s="214">
        <v>150</v>
      </c>
      <c r="H73" s="214"/>
      <c r="I73" s="214">
        <v>2330</v>
      </c>
      <c r="J73" s="214"/>
      <c r="K73" s="214">
        <v>749.88900000000001</v>
      </c>
      <c r="L73" s="214"/>
      <c r="M73" s="214">
        <v>445.98700000000002</v>
      </c>
      <c r="N73" s="214"/>
      <c r="O73" s="214">
        <v>238.887</v>
      </c>
      <c r="P73" s="214"/>
      <c r="Q73" s="214">
        <v>1434.7629999999999</v>
      </c>
      <c r="R73" s="215"/>
      <c r="S73" s="214">
        <v>182.86</v>
      </c>
      <c r="T73" s="224"/>
    </row>
    <row r="74" spans="1:20" ht="14.25">
      <c r="A74" s="211"/>
      <c r="B74" s="211" t="s">
        <v>22</v>
      </c>
      <c r="C74" s="214">
        <v>1978</v>
      </c>
      <c r="D74" s="214"/>
      <c r="E74" s="214">
        <v>209</v>
      </c>
      <c r="F74" s="214"/>
      <c r="G74" s="214">
        <v>150</v>
      </c>
      <c r="H74" s="214"/>
      <c r="I74" s="214">
        <v>2337</v>
      </c>
      <c r="J74" s="214"/>
      <c r="K74" s="214">
        <v>812.8</v>
      </c>
      <c r="L74" s="214"/>
      <c r="M74" s="214">
        <v>513.65499999999997</v>
      </c>
      <c r="N74" s="214"/>
      <c r="O74" s="214">
        <v>259.97800000000001</v>
      </c>
      <c r="P74" s="214"/>
      <c r="Q74" s="214">
        <v>1586.433</v>
      </c>
      <c r="R74" s="215"/>
      <c r="S74" s="214">
        <v>246</v>
      </c>
      <c r="T74" s="224"/>
    </row>
    <row r="75" spans="1:20" ht="14.25">
      <c r="A75" s="211"/>
      <c r="B75" s="227"/>
      <c r="C75" s="214"/>
      <c r="D75" s="214"/>
      <c r="E75" s="214"/>
      <c r="F75" s="214"/>
      <c r="G75" s="214"/>
      <c r="H75" s="214"/>
      <c r="I75" s="214"/>
      <c r="J75" s="214"/>
      <c r="K75" s="214"/>
      <c r="L75" s="214"/>
      <c r="M75" s="214"/>
      <c r="N75" s="214"/>
      <c r="O75" s="214"/>
      <c r="P75" s="214"/>
      <c r="Q75" s="214"/>
      <c r="R75" s="215"/>
      <c r="S75" s="214"/>
      <c r="T75" s="224"/>
    </row>
    <row r="76" spans="1:20" ht="14.25">
      <c r="A76" s="220" t="s">
        <v>105</v>
      </c>
      <c r="B76" s="211" t="s">
        <v>19</v>
      </c>
      <c r="C76" s="214">
        <v>1997</v>
      </c>
      <c r="D76" s="214"/>
      <c r="E76" s="214">
        <v>210</v>
      </c>
      <c r="F76" s="214"/>
      <c r="G76" s="214">
        <v>151</v>
      </c>
      <c r="H76" s="214"/>
      <c r="I76" s="214">
        <v>2358</v>
      </c>
      <c r="J76" s="214"/>
      <c r="K76" s="214">
        <v>817.8</v>
      </c>
      <c r="L76" s="214"/>
      <c r="M76" s="214">
        <v>523.65499999999997</v>
      </c>
      <c r="N76" s="214"/>
      <c r="O76" s="214">
        <v>260.97899999999998</v>
      </c>
      <c r="P76" s="214"/>
      <c r="Q76" s="214">
        <v>1602.434</v>
      </c>
      <c r="R76" s="215"/>
      <c r="S76" s="214">
        <v>179</v>
      </c>
      <c r="T76" s="231"/>
    </row>
    <row r="77" spans="1:20" ht="14.25">
      <c r="A77" s="211"/>
      <c r="B77" s="211" t="s">
        <v>20</v>
      </c>
      <c r="C77" s="214">
        <v>2006</v>
      </c>
      <c r="D77" s="214"/>
      <c r="E77" s="214">
        <v>212</v>
      </c>
      <c r="F77" s="214"/>
      <c r="G77" s="214">
        <v>151</v>
      </c>
      <c r="H77" s="214"/>
      <c r="I77" s="214">
        <v>2369</v>
      </c>
      <c r="J77" s="214"/>
      <c r="K77" s="214">
        <v>819.8</v>
      </c>
      <c r="L77" s="214"/>
      <c r="M77" s="214">
        <v>533.65499999999997</v>
      </c>
      <c r="N77" s="214"/>
      <c r="O77" s="214">
        <v>261.97899999999998</v>
      </c>
      <c r="P77" s="214"/>
      <c r="Q77" s="214">
        <v>1615.434</v>
      </c>
      <c r="R77" s="215"/>
      <c r="S77" s="214">
        <v>205</v>
      </c>
      <c r="T77" s="224"/>
    </row>
    <row r="78" spans="1:20" ht="14.25">
      <c r="A78" s="211"/>
      <c r="B78" s="211" t="s">
        <v>21</v>
      </c>
      <c r="C78" s="214">
        <v>2013</v>
      </c>
      <c r="D78" s="214"/>
      <c r="E78" s="214">
        <v>212</v>
      </c>
      <c r="F78" s="214"/>
      <c r="G78" s="214">
        <v>153</v>
      </c>
      <c r="H78" s="214"/>
      <c r="I78" s="214">
        <v>2378</v>
      </c>
      <c r="J78" s="214"/>
      <c r="K78" s="214">
        <v>828.8</v>
      </c>
      <c r="L78" s="214"/>
      <c r="M78" s="214">
        <v>536.20500000000004</v>
      </c>
      <c r="N78" s="214"/>
      <c r="O78" s="214">
        <v>262.47899999999998</v>
      </c>
      <c r="P78" s="214"/>
      <c r="Q78" s="214">
        <v>1627.4840000000002</v>
      </c>
      <c r="R78" s="215"/>
      <c r="S78" s="214">
        <v>196</v>
      </c>
      <c r="T78" s="224"/>
    </row>
    <row r="79" spans="1:20" ht="14.25">
      <c r="A79" s="211"/>
      <c r="B79" s="211" t="s">
        <v>22</v>
      </c>
      <c r="C79" s="214">
        <v>2027</v>
      </c>
      <c r="D79" s="214"/>
      <c r="E79" s="214">
        <v>217</v>
      </c>
      <c r="F79" s="214"/>
      <c r="G79" s="214">
        <v>153</v>
      </c>
      <c r="H79" s="214"/>
      <c r="I79" s="214">
        <v>2397</v>
      </c>
      <c r="J79" s="214"/>
      <c r="K79" s="214">
        <v>836.65</v>
      </c>
      <c r="L79" s="214"/>
      <c r="M79" s="214">
        <v>538.42499999999995</v>
      </c>
      <c r="N79" s="214"/>
      <c r="O79" s="214">
        <v>262.82900000000001</v>
      </c>
      <c r="P79" s="214"/>
      <c r="Q79" s="214">
        <v>1637.9039999999998</v>
      </c>
      <c r="R79" s="215"/>
      <c r="S79" s="214">
        <v>291</v>
      </c>
      <c r="T79" s="224"/>
    </row>
    <row r="80" spans="1:20" ht="14.25">
      <c r="A80" s="211"/>
      <c r="B80" s="227"/>
      <c r="C80" s="214"/>
      <c r="D80" s="214"/>
      <c r="E80" s="214"/>
      <c r="F80" s="214"/>
      <c r="G80" s="214"/>
      <c r="H80" s="214"/>
      <c r="I80" s="214"/>
      <c r="J80" s="214"/>
      <c r="K80" s="214"/>
      <c r="L80" s="214"/>
      <c r="M80" s="214"/>
      <c r="N80" s="214"/>
      <c r="O80" s="214"/>
      <c r="P80" s="214"/>
      <c r="Q80" s="214"/>
      <c r="R80" s="215"/>
      <c r="S80" s="214"/>
      <c r="T80" s="224"/>
    </row>
    <row r="81" spans="1:20" ht="14.25">
      <c r="A81" s="220" t="s">
        <v>106</v>
      </c>
      <c r="B81" s="211" t="s">
        <v>19</v>
      </c>
      <c r="C81" s="214">
        <v>2035</v>
      </c>
      <c r="D81" s="214"/>
      <c r="E81" s="214">
        <v>218</v>
      </c>
      <c r="F81" s="214"/>
      <c r="G81" s="214">
        <v>153</v>
      </c>
      <c r="H81" s="214"/>
      <c r="I81" s="214">
        <v>2406</v>
      </c>
      <c r="J81" s="214"/>
      <c r="K81" s="214">
        <v>801.17</v>
      </c>
      <c r="L81" s="214"/>
      <c r="M81" s="214">
        <v>529.65</v>
      </c>
      <c r="N81" s="214"/>
      <c r="O81" s="214">
        <v>259.27100000000002</v>
      </c>
      <c r="P81" s="214"/>
      <c r="Q81" s="214">
        <v>1590.0909999999999</v>
      </c>
      <c r="R81" s="215"/>
      <c r="S81" s="214">
        <v>146</v>
      </c>
      <c r="T81" s="231"/>
    </row>
    <row r="82" spans="1:20" ht="14.25">
      <c r="A82" s="211"/>
      <c r="B82" s="211" t="s">
        <v>20</v>
      </c>
      <c r="C82" s="214">
        <v>2041</v>
      </c>
      <c r="D82" s="214"/>
      <c r="E82" s="214">
        <v>219</v>
      </c>
      <c r="F82" s="214"/>
      <c r="G82" s="214">
        <v>153</v>
      </c>
      <c r="H82" s="214"/>
      <c r="I82" s="214">
        <v>2413</v>
      </c>
      <c r="J82" s="214"/>
      <c r="K82" s="214">
        <v>756.41</v>
      </c>
      <c r="L82" s="214"/>
      <c r="M82" s="214">
        <v>537.57299999999998</v>
      </c>
      <c r="N82" s="214"/>
      <c r="O82" s="214">
        <v>230.39099999999999</v>
      </c>
      <c r="P82" s="214"/>
      <c r="Q82" s="214">
        <v>1524.374</v>
      </c>
      <c r="R82" s="215"/>
      <c r="S82" s="214">
        <v>256</v>
      </c>
      <c r="T82" s="224"/>
    </row>
    <row r="83" spans="1:20" ht="14.25">
      <c r="A83" s="211"/>
      <c r="B83" s="211" t="s">
        <v>21</v>
      </c>
      <c r="C83" s="214">
        <v>2051</v>
      </c>
      <c r="D83" s="214"/>
      <c r="E83" s="214">
        <v>221</v>
      </c>
      <c r="F83" s="214"/>
      <c r="G83" s="214">
        <v>153</v>
      </c>
      <c r="H83" s="214"/>
      <c r="I83" s="214">
        <v>2425</v>
      </c>
      <c r="J83" s="214"/>
      <c r="K83" s="214">
        <v>746.55</v>
      </c>
      <c r="L83" s="214"/>
      <c r="M83" s="214">
        <v>532.26</v>
      </c>
      <c r="N83" s="214"/>
      <c r="O83" s="214">
        <v>220.05</v>
      </c>
      <c r="P83" s="214"/>
      <c r="Q83" s="214">
        <v>1498.86</v>
      </c>
      <c r="R83" s="215"/>
      <c r="S83" s="214">
        <v>294</v>
      </c>
      <c r="T83" s="224"/>
    </row>
    <row r="84" spans="1:20" ht="14.25">
      <c r="A84" s="211"/>
      <c r="B84" s="211" t="s">
        <v>22</v>
      </c>
      <c r="C84" s="214">
        <v>2067</v>
      </c>
      <c r="D84" s="214"/>
      <c r="E84" s="214">
        <v>222</v>
      </c>
      <c r="F84" s="214"/>
      <c r="G84" s="214">
        <v>153</v>
      </c>
      <c r="H84" s="214"/>
      <c r="I84" s="214">
        <v>2442</v>
      </c>
      <c r="J84" s="214"/>
      <c r="K84" s="214">
        <v>813</v>
      </c>
      <c r="L84" s="214"/>
      <c r="M84" s="214">
        <v>447</v>
      </c>
      <c r="N84" s="214"/>
      <c r="O84" s="214">
        <v>280</v>
      </c>
      <c r="P84" s="214"/>
      <c r="Q84" s="214">
        <v>1540</v>
      </c>
      <c r="R84" s="215"/>
      <c r="S84" s="214">
        <v>336.33184</v>
      </c>
      <c r="T84" s="224"/>
    </row>
    <row r="85" spans="1:20" ht="14.25">
      <c r="A85" s="211"/>
      <c r="B85" s="227"/>
      <c r="C85" s="214"/>
      <c r="D85" s="214"/>
      <c r="E85" s="214"/>
      <c r="F85" s="214"/>
      <c r="G85" s="214"/>
      <c r="H85" s="214"/>
      <c r="I85" s="214"/>
      <c r="J85" s="214"/>
      <c r="K85" s="214"/>
      <c r="L85" s="214"/>
      <c r="M85" s="214"/>
      <c r="N85" s="214"/>
      <c r="O85" s="214"/>
      <c r="P85" s="214"/>
      <c r="Q85" s="214"/>
      <c r="R85" s="215"/>
      <c r="S85" s="214"/>
      <c r="T85" s="224"/>
    </row>
    <row r="86" spans="1:20" ht="14.25">
      <c r="A86" s="220" t="s">
        <v>107</v>
      </c>
      <c r="B86" s="211" t="s">
        <v>19</v>
      </c>
      <c r="C86" s="214">
        <v>2073</v>
      </c>
      <c r="D86" s="214"/>
      <c r="E86" s="214">
        <v>223</v>
      </c>
      <c r="F86" s="214"/>
      <c r="G86" s="214">
        <v>164</v>
      </c>
      <c r="H86" s="214"/>
      <c r="I86" s="214">
        <v>2460</v>
      </c>
      <c r="J86" s="214"/>
      <c r="K86" s="214">
        <v>726</v>
      </c>
      <c r="L86" s="214"/>
      <c r="M86" s="214">
        <v>530</v>
      </c>
      <c r="N86" s="214"/>
      <c r="O86" s="214">
        <v>233</v>
      </c>
      <c r="P86" s="214"/>
      <c r="Q86" s="214">
        <v>1489</v>
      </c>
      <c r="R86" s="215"/>
      <c r="S86" s="214">
        <v>207.48338000000001</v>
      </c>
      <c r="T86" s="231"/>
    </row>
    <row r="87" spans="1:20" ht="14.25">
      <c r="A87" s="211"/>
      <c r="B87" s="211" t="s">
        <v>20</v>
      </c>
      <c r="C87" s="214">
        <v>2080</v>
      </c>
      <c r="D87" s="214"/>
      <c r="E87" s="214">
        <v>223</v>
      </c>
      <c r="F87" s="214"/>
      <c r="G87" s="214">
        <v>174</v>
      </c>
      <c r="H87" s="214"/>
      <c r="I87" s="214">
        <v>2477</v>
      </c>
      <c r="J87" s="214"/>
      <c r="K87" s="214">
        <v>750.40300000000002</v>
      </c>
      <c r="L87" s="214"/>
      <c r="M87" s="214">
        <v>545.37</v>
      </c>
      <c r="N87" s="214"/>
      <c r="O87" s="214">
        <v>308.358</v>
      </c>
      <c r="P87" s="214"/>
      <c r="Q87" s="214">
        <v>1604.1310000000001</v>
      </c>
      <c r="R87" s="215"/>
      <c r="S87" s="214">
        <v>258.16428999999999</v>
      </c>
      <c r="T87" s="224"/>
    </row>
    <row r="88" spans="1:20" ht="14.25">
      <c r="A88" s="211"/>
      <c r="B88" s="211" t="s">
        <v>21</v>
      </c>
      <c r="C88" s="214">
        <v>2103</v>
      </c>
      <c r="D88" s="214"/>
      <c r="E88" s="214">
        <v>225</v>
      </c>
      <c r="F88" s="214"/>
      <c r="G88" s="214">
        <v>175</v>
      </c>
      <c r="H88" s="214"/>
      <c r="I88" s="214">
        <v>2503</v>
      </c>
      <c r="J88" s="214"/>
      <c r="K88" s="214">
        <v>990.13499999999999</v>
      </c>
      <c r="L88" s="214"/>
      <c r="M88" s="214">
        <v>432.67099999999999</v>
      </c>
      <c r="N88" s="214"/>
      <c r="O88" s="214">
        <v>179.84299999999999</v>
      </c>
      <c r="P88" s="214"/>
      <c r="Q88" s="214">
        <v>1602.6490000000001</v>
      </c>
      <c r="R88" s="215"/>
      <c r="S88" s="214">
        <v>258.47026</v>
      </c>
      <c r="T88" s="224"/>
    </row>
    <row r="89" spans="1:20" ht="14.25">
      <c r="A89" s="211"/>
      <c r="B89" s="211" t="s">
        <v>22</v>
      </c>
      <c r="C89" s="214">
        <v>2112</v>
      </c>
      <c r="D89" s="214"/>
      <c r="E89" s="214">
        <v>225</v>
      </c>
      <c r="F89" s="214"/>
      <c r="G89" s="214">
        <v>175</v>
      </c>
      <c r="H89" s="214"/>
      <c r="I89" s="214">
        <v>2512</v>
      </c>
      <c r="J89" s="214"/>
      <c r="K89" s="214">
        <v>875</v>
      </c>
      <c r="L89" s="214"/>
      <c r="M89" s="214">
        <v>579</v>
      </c>
      <c r="N89" s="214"/>
      <c r="O89" s="214">
        <v>278</v>
      </c>
      <c r="P89" s="214"/>
      <c r="Q89" s="214">
        <v>1732</v>
      </c>
      <c r="R89" s="215"/>
      <c r="S89" s="214">
        <v>314.35500000000002</v>
      </c>
      <c r="T89" s="224"/>
    </row>
    <row r="90" spans="1:20" ht="14.25">
      <c r="A90" s="211"/>
      <c r="B90" s="227"/>
      <c r="C90" s="214"/>
      <c r="D90" s="214"/>
      <c r="E90" s="214"/>
      <c r="F90" s="214"/>
      <c r="G90" s="214"/>
      <c r="H90" s="214"/>
      <c r="I90" s="214"/>
      <c r="J90" s="214"/>
      <c r="K90" s="214"/>
      <c r="L90" s="214"/>
      <c r="M90" s="214"/>
      <c r="N90" s="214"/>
      <c r="O90" s="214"/>
      <c r="P90" s="214"/>
      <c r="Q90" s="214"/>
      <c r="R90" s="215"/>
      <c r="S90" s="214"/>
      <c r="T90" s="224"/>
    </row>
    <row r="91" spans="1:20" ht="14.25">
      <c r="A91" s="220" t="s">
        <v>108</v>
      </c>
      <c r="B91" s="211" t="s">
        <v>19</v>
      </c>
      <c r="C91" s="214">
        <v>2112</v>
      </c>
      <c r="D91" s="214"/>
      <c r="E91" s="214">
        <v>225</v>
      </c>
      <c r="F91" s="214"/>
      <c r="G91" s="214">
        <v>175</v>
      </c>
      <c r="H91" s="214"/>
      <c r="I91" s="214">
        <v>2512</v>
      </c>
      <c r="J91" s="214"/>
      <c r="K91" s="214">
        <v>711</v>
      </c>
      <c r="L91" s="214"/>
      <c r="M91" s="214">
        <v>483</v>
      </c>
      <c r="N91" s="214"/>
      <c r="O91" s="214">
        <v>264</v>
      </c>
      <c r="P91" s="214"/>
      <c r="Q91" s="214">
        <v>1458</v>
      </c>
      <c r="R91" s="215"/>
      <c r="S91" s="214">
        <v>188.738</v>
      </c>
      <c r="T91" s="231"/>
    </row>
    <row r="92" spans="1:20" ht="14.25">
      <c r="A92" s="211"/>
      <c r="B92" s="211" t="s">
        <v>20</v>
      </c>
      <c r="C92" s="214">
        <v>2130</v>
      </c>
      <c r="D92" s="214"/>
      <c r="E92" s="214">
        <v>225</v>
      </c>
      <c r="F92" s="214"/>
      <c r="G92" s="214">
        <v>180</v>
      </c>
      <c r="H92" s="214"/>
      <c r="I92" s="214">
        <v>2535</v>
      </c>
      <c r="J92" s="214"/>
      <c r="K92" s="214">
        <v>690</v>
      </c>
      <c r="L92" s="214"/>
      <c r="M92" s="214">
        <v>600</v>
      </c>
      <c r="N92" s="214"/>
      <c r="O92" s="214">
        <v>289</v>
      </c>
      <c r="P92" s="214"/>
      <c r="Q92" s="214">
        <v>1579</v>
      </c>
      <c r="R92" s="215"/>
      <c r="S92" s="214">
        <v>296.65300000000002</v>
      </c>
      <c r="T92" s="224"/>
    </row>
    <row r="93" spans="1:20" ht="14.25">
      <c r="A93" s="211"/>
      <c r="B93" s="211" t="s">
        <v>21</v>
      </c>
      <c r="C93" s="214">
        <v>2133</v>
      </c>
      <c r="D93" s="214"/>
      <c r="E93" s="214">
        <v>225</v>
      </c>
      <c r="F93" s="214"/>
      <c r="G93" s="214">
        <v>180</v>
      </c>
      <c r="H93" s="214"/>
      <c r="I93" s="214">
        <v>2538</v>
      </c>
      <c r="J93" s="214"/>
      <c r="K93" s="214">
        <v>806.13599999999997</v>
      </c>
      <c r="L93" s="214"/>
      <c r="M93" s="214">
        <v>473.428</v>
      </c>
      <c r="N93" s="214"/>
      <c r="O93" s="214">
        <v>254.37200000000001</v>
      </c>
      <c r="P93" s="214"/>
      <c r="Q93" s="214">
        <v>1533.9359999999999</v>
      </c>
      <c r="R93" s="215"/>
      <c r="S93" s="214">
        <v>256.15300000000002</v>
      </c>
      <c r="T93" s="224"/>
    </row>
    <row r="94" spans="1:20" ht="14.25">
      <c r="A94" s="211"/>
      <c r="B94" s="211" t="s">
        <v>22</v>
      </c>
      <c r="C94" s="214">
        <v>2154</v>
      </c>
      <c r="D94" s="214"/>
      <c r="E94" s="214">
        <v>226</v>
      </c>
      <c r="F94" s="214"/>
      <c r="G94" s="214">
        <v>184</v>
      </c>
      <c r="H94" s="212"/>
      <c r="I94" s="215">
        <v>2564</v>
      </c>
      <c r="J94" s="212"/>
      <c r="K94" s="214">
        <v>886</v>
      </c>
      <c r="L94" s="214"/>
      <c r="M94" s="214">
        <v>503</v>
      </c>
      <c r="N94" s="214"/>
      <c r="O94" s="214">
        <v>247</v>
      </c>
      <c r="P94" s="212"/>
      <c r="Q94" s="215">
        <v>1636</v>
      </c>
      <c r="R94" s="212"/>
      <c r="S94" s="214">
        <v>323.31110000000001</v>
      </c>
      <c r="T94" s="224"/>
    </row>
    <row r="95" spans="1:20" ht="14.25">
      <c r="A95" s="211"/>
      <c r="B95" s="227"/>
      <c r="C95" s="214"/>
      <c r="D95" s="214"/>
      <c r="E95" s="214"/>
      <c r="F95" s="214"/>
      <c r="G95" s="214"/>
      <c r="H95" s="212"/>
      <c r="I95" s="215"/>
      <c r="J95" s="212"/>
      <c r="K95" s="214"/>
      <c r="L95" s="214"/>
      <c r="M95" s="214"/>
      <c r="N95" s="214"/>
      <c r="O95" s="214"/>
      <c r="P95" s="212"/>
      <c r="Q95" s="215"/>
      <c r="R95" s="212"/>
      <c r="S95" s="214"/>
      <c r="T95" s="224"/>
    </row>
    <row r="96" spans="1:20" ht="14.25">
      <c r="A96" s="220" t="s">
        <v>109</v>
      </c>
      <c r="B96" s="211" t="s">
        <v>19</v>
      </c>
      <c r="C96" s="214">
        <v>2158</v>
      </c>
      <c r="D96" s="214"/>
      <c r="E96" s="214">
        <v>226</v>
      </c>
      <c r="F96" s="214"/>
      <c r="G96" s="214">
        <v>184</v>
      </c>
      <c r="H96" s="212"/>
      <c r="I96" s="215">
        <v>2568</v>
      </c>
      <c r="J96" s="212"/>
      <c r="K96" s="214">
        <v>878</v>
      </c>
      <c r="L96" s="214"/>
      <c r="M96" s="214">
        <v>521</v>
      </c>
      <c r="N96" s="214"/>
      <c r="O96" s="214">
        <v>268</v>
      </c>
      <c r="P96" s="212"/>
      <c r="Q96" s="215">
        <v>1667</v>
      </c>
      <c r="R96" s="212"/>
      <c r="S96" s="214">
        <v>285.35948999999999</v>
      </c>
    </row>
    <row r="97" spans="1:21" ht="14.25">
      <c r="A97" s="211"/>
      <c r="B97" s="211" t="s">
        <v>20</v>
      </c>
      <c r="C97" s="214">
        <v>2167</v>
      </c>
      <c r="D97" s="214"/>
      <c r="E97" s="214">
        <v>227</v>
      </c>
      <c r="F97" s="214"/>
      <c r="G97" s="214">
        <v>185</v>
      </c>
      <c r="H97" s="212"/>
      <c r="I97" s="215">
        <v>2579</v>
      </c>
      <c r="J97" s="212"/>
      <c r="K97" s="214">
        <v>928</v>
      </c>
      <c r="L97" s="214"/>
      <c r="M97" s="214">
        <v>525</v>
      </c>
      <c r="N97" s="214"/>
      <c r="O97" s="214">
        <v>247</v>
      </c>
      <c r="P97" s="212"/>
      <c r="Q97" s="215">
        <v>1700</v>
      </c>
      <c r="R97" s="212"/>
      <c r="S97" s="214">
        <v>264.99736999999999</v>
      </c>
    </row>
    <row r="98" spans="1:21" ht="14.25">
      <c r="A98" s="211"/>
      <c r="B98" s="211" t="s">
        <v>21</v>
      </c>
      <c r="C98" s="214">
        <v>2184</v>
      </c>
      <c r="D98" s="214"/>
      <c r="E98" s="214">
        <v>227</v>
      </c>
      <c r="F98" s="214"/>
      <c r="G98" s="214">
        <v>185</v>
      </c>
      <c r="H98" s="212"/>
      <c r="I98" s="215">
        <v>2596</v>
      </c>
      <c r="J98" s="212"/>
      <c r="K98" s="214">
        <v>992</v>
      </c>
      <c r="L98" s="214"/>
      <c r="M98" s="214">
        <v>525</v>
      </c>
      <c r="N98" s="214"/>
      <c r="O98" s="214">
        <v>280</v>
      </c>
      <c r="P98" s="212"/>
      <c r="Q98" s="215">
        <v>1797</v>
      </c>
      <c r="R98" s="212"/>
      <c r="S98" s="214">
        <v>310.42869999999999</v>
      </c>
    </row>
    <row r="99" spans="1:21" ht="14.25">
      <c r="A99" s="211"/>
      <c r="B99" s="211" t="s">
        <v>22</v>
      </c>
      <c r="C99" s="214">
        <v>2202</v>
      </c>
      <c r="D99" s="214"/>
      <c r="E99" s="214">
        <v>183</v>
      </c>
      <c r="F99" s="214"/>
      <c r="G99" s="214">
        <v>114</v>
      </c>
      <c r="H99" s="212"/>
      <c r="I99" s="215">
        <v>2499</v>
      </c>
      <c r="J99" s="212"/>
      <c r="K99" s="214">
        <v>954</v>
      </c>
      <c r="L99" s="232"/>
      <c r="M99" s="214">
        <v>576</v>
      </c>
      <c r="N99" s="232"/>
      <c r="O99" s="214">
        <v>301</v>
      </c>
      <c r="P99" s="232"/>
      <c r="Q99" s="215">
        <v>1831</v>
      </c>
      <c r="R99" s="232"/>
      <c r="S99" s="214">
        <v>352.209</v>
      </c>
    </row>
    <row r="100" spans="1:21" ht="14.25">
      <c r="A100" s="211"/>
      <c r="B100" s="227"/>
      <c r="C100" s="214"/>
      <c r="D100" s="214"/>
      <c r="E100" s="214"/>
      <c r="F100" s="214"/>
      <c r="G100" s="214"/>
      <c r="H100" s="212"/>
      <c r="I100" s="215"/>
      <c r="J100" s="212"/>
      <c r="K100" s="214"/>
      <c r="L100" s="232"/>
      <c r="M100" s="214"/>
      <c r="N100" s="232"/>
      <c r="O100" s="214"/>
      <c r="P100" s="232"/>
      <c r="Q100" s="215"/>
      <c r="R100" s="232"/>
      <c r="S100" s="214"/>
    </row>
    <row r="101" spans="1:21" ht="14.25">
      <c r="A101" s="220" t="s">
        <v>110</v>
      </c>
      <c r="B101" s="211" t="s">
        <v>19</v>
      </c>
      <c r="C101" s="214">
        <v>2225</v>
      </c>
      <c r="D101" s="214"/>
      <c r="E101" s="214">
        <v>167</v>
      </c>
      <c r="F101" s="214"/>
      <c r="G101" s="214">
        <v>116</v>
      </c>
      <c r="H101" s="212"/>
      <c r="I101" s="215">
        <v>2508</v>
      </c>
      <c r="J101" s="212"/>
      <c r="K101" s="214">
        <v>784</v>
      </c>
      <c r="L101" s="232"/>
      <c r="M101" s="214">
        <v>506</v>
      </c>
      <c r="N101" s="232"/>
      <c r="O101" s="214">
        <v>306</v>
      </c>
      <c r="P101" s="232"/>
      <c r="Q101" s="215">
        <v>1596</v>
      </c>
      <c r="R101" s="232"/>
      <c r="S101" s="214">
        <v>259.87599999999998</v>
      </c>
    </row>
    <row r="102" spans="1:21" ht="14.25">
      <c r="A102" s="211"/>
      <c r="B102" s="211" t="s">
        <v>20</v>
      </c>
      <c r="C102" s="214">
        <v>2221</v>
      </c>
      <c r="D102" s="214"/>
      <c r="E102" s="214">
        <v>171</v>
      </c>
      <c r="F102" s="214"/>
      <c r="G102" s="214">
        <v>115</v>
      </c>
      <c r="H102" s="212"/>
      <c r="I102" s="215">
        <v>2507</v>
      </c>
      <c r="J102" s="212"/>
      <c r="K102" s="214">
        <v>889</v>
      </c>
      <c r="L102" s="232"/>
      <c r="M102" s="214">
        <v>593</v>
      </c>
      <c r="N102" s="232"/>
      <c r="O102" s="214">
        <v>274</v>
      </c>
      <c r="P102" s="232"/>
      <c r="Q102" s="215">
        <v>1756</v>
      </c>
      <c r="R102" s="232"/>
      <c r="S102" s="214">
        <v>295.45499999999998</v>
      </c>
    </row>
    <row r="103" spans="1:21" ht="14.25">
      <c r="A103" s="211"/>
      <c r="B103" s="211" t="s">
        <v>21</v>
      </c>
      <c r="C103" s="214">
        <v>2249</v>
      </c>
      <c r="D103" s="214"/>
      <c r="E103" s="214">
        <v>171</v>
      </c>
      <c r="F103" s="214"/>
      <c r="G103" s="214">
        <v>113</v>
      </c>
      <c r="H103" s="212"/>
      <c r="I103" s="215">
        <v>2533</v>
      </c>
      <c r="J103" s="212"/>
      <c r="K103" s="214">
        <v>974</v>
      </c>
      <c r="L103" s="232"/>
      <c r="M103" s="214">
        <v>546</v>
      </c>
      <c r="N103" s="232"/>
      <c r="O103" s="214">
        <v>266</v>
      </c>
      <c r="P103" s="232"/>
      <c r="Q103" s="215">
        <v>1786</v>
      </c>
      <c r="R103" s="232"/>
      <c r="S103" s="214">
        <v>286.88</v>
      </c>
    </row>
    <row r="104" spans="1:21" ht="14.25">
      <c r="A104" s="211"/>
      <c r="B104" s="211" t="s">
        <v>187</v>
      </c>
      <c r="C104" s="214">
        <v>2249</v>
      </c>
      <c r="D104" s="214"/>
      <c r="E104" s="214">
        <v>174</v>
      </c>
      <c r="F104" s="214"/>
      <c r="G104" s="214">
        <v>112</v>
      </c>
      <c r="H104"/>
      <c r="I104" s="215">
        <v>2535</v>
      </c>
      <c r="J104" s="212"/>
      <c r="K104" s="214">
        <v>1031</v>
      </c>
      <c r="L104" s="232"/>
      <c r="M104" s="214">
        <v>592</v>
      </c>
      <c r="N104" s="232"/>
      <c r="O104" s="214">
        <v>310</v>
      </c>
      <c r="P104" s="232"/>
      <c r="Q104" s="215">
        <v>1933</v>
      </c>
      <c r="R104" s="232"/>
      <c r="S104" s="214">
        <v>345</v>
      </c>
    </row>
    <row r="105" spans="1:21" ht="14.25">
      <c r="A105" s="211"/>
      <c r="B105" s="227"/>
      <c r="C105" s="214"/>
      <c r="D105" s="214"/>
      <c r="E105" s="214"/>
      <c r="F105" s="214"/>
      <c r="G105" s="214"/>
      <c r="H105"/>
      <c r="I105" s="215"/>
      <c r="J105" s="212"/>
      <c r="K105" s="214"/>
      <c r="L105" s="232"/>
      <c r="M105" s="214"/>
      <c r="N105" s="232"/>
      <c r="O105" s="214"/>
      <c r="P105" s="232"/>
      <c r="Q105" s="215"/>
      <c r="R105" s="232"/>
      <c r="S105" s="214"/>
    </row>
    <row r="106" spans="1:21" ht="14.25">
      <c r="A106" s="220" t="s">
        <v>111</v>
      </c>
      <c r="B106" s="211" t="s">
        <v>185</v>
      </c>
      <c r="C106" s="214">
        <v>2254</v>
      </c>
      <c r="D106" s="214"/>
      <c r="E106" s="214">
        <v>175</v>
      </c>
      <c r="F106" s="214"/>
      <c r="G106" s="214">
        <v>110</v>
      </c>
      <c r="H106" s="212"/>
      <c r="I106" s="215">
        <v>2539</v>
      </c>
      <c r="J106" s="212"/>
      <c r="K106" s="214">
        <v>955</v>
      </c>
      <c r="L106" s="232"/>
      <c r="M106" s="214">
        <v>577</v>
      </c>
      <c r="N106" s="232"/>
      <c r="O106" s="214">
        <v>346</v>
      </c>
      <c r="P106" s="232"/>
      <c r="Q106" s="215">
        <v>1878</v>
      </c>
      <c r="R106" s="232"/>
      <c r="S106" s="214">
        <v>236</v>
      </c>
    </row>
    <row r="107" spans="1:21" ht="14.25">
      <c r="A107" s="211"/>
      <c r="B107" s="211" t="s">
        <v>186</v>
      </c>
      <c r="C107" s="214">
        <v>2262</v>
      </c>
      <c r="D107" s="214"/>
      <c r="E107" s="214">
        <v>178</v>
      </c>
      <c r="F107" s="214"/>
      <c r="G107" s="214">
        <v>109</v>
      </c>
      <c r="H107" s="212"/>
      <c r="I107" s="215">
        <v>2549</v>
      </c>
      <c r="J107" s="212"/>
      <c r="K107" s="214">
        <v>1049</v>
      </c>
      <c r="L107" s="232"/>
      <c r="M107" s="214">
        <v>720</v>
      </c>
      <c r="N107" s="232"/>
      <c r="O107" s="214">
        <v>355</v>
      </c>
      <c r="P107" s="232"/>
      <c r="Q107" s="215">
        <v>2124</v>
      </c>
      <c r="R107" s="232"/>
      <c r="S107" s="214">
        <v>356</v>
      </c>
    </row>
    <row r="108" spans="1:21" ht="14.25">
      <c r="A108" s="211"/>
      <c r="B108" s="211" t="s">
        <v>188</v>
      </c>
      <c r="C108" s="214" t="s">
        <v>6</v>
      </c>
      <c r="D108" s="214"/>
      <c r="E108" s="214" t="s">
        <v>6</v>
      </c>
      <c r="F108" s="214"/>
      <c r="G108" s="214" t="s">
        <v>6</v>
      </c>
      <c r="H108" s="212"/>
      <c r="I108" s="215" t="s">
        <v>6</v>
      </c>
      <c r="J108" s="212"/>
      <c r="K108" s="214">
        <v>632</v>
      </c>
      <c r="L108" s="232"/>
      <c r="M108" s="214">
        <v>470</v>
      </c>
      <c r="N108" s="232"/>
      <c r="O108" s="214">
        <v>180</v>
      </c>
      <c r="P108" s="232"/>
      <c r="Q108" s="215">
        <v>1282</v>
      </c>
      <c r="R108" s="232"/>
      <c r="S108" s="214">
        <v>219</v>
      </c>
    </row>
    <row r="109" spans="1:21" ht="14.25">
      <c r="A109" s="211"/>
      <c r="B109" s="211" t="s">
        <v>22</v>
      </c>
      <c r="C109" s="214" t="s">
        <v>6</v>
      </c>
      <c r="D109" s="214"/>
      <c r="E109" s="214" t="s">
        <v>6</v>
      </c>
      <c r="F109" s="214"/>
      <c r="G109" s="214" t="s">
        <v>6</v>
      </c>
      <c r="H109" s="212"/>
      <c r="I109" s="215" t="s">
        <v>6</v>
      </c>
      <c r="J109" s="212"/>
      <c r="K109" s="214">
        <v>833</v>
      </c>
      <c r="L109" s="214"/>
      <c r="M109" s="214">
        <v>426</v>
      </c>
      <c r="N109" s="214"/>
      <c r="O109" s="214">
        <v>261</v>
      </c>
      <c r="P109" s="215"/>
      <c r="Q109" s="215">
        <v>1520</v>
      </c>
      <c r="R109" s="212"/>
      <c r="S109" s="214">
        <v>329</v>
      </c>
    </row>
    <row r="110" spans="1:21" ht="14.25">
      <c r="A110" s="211"/>
      <c r="B110" s="227"/>
      <c r="C110" s="214"/>
      <c r="D110" s="214"/>
      <c r="E110" s="214"/>
      <c r="F110" s="214"/>
      <c r="G110" s="214"/>
      <c r="H110" s="212"/>
      <c r="I110" s="215"/>
      <c r="J110" s="212"/>
      <c r="K110" s="214"/>
      <c r="L110" s="214"/>
      <c r="M110" s="214"/>
      <c r="N110" s="214"/>
      <c r="O110" s="214"/>
      <c r="P110" s="215"/>
      <c r="Q110" s="215"/>
      <c r="R110" s="212"/>
      <c r="S110" s="214"/>
    </row>
    <row r="111" spans="1:21" ht="14.25">
      <c r="A111" s="220" t="s">
        <v>112</v>
      </c>
      <c r="B111" s="211" t="s">
        <v>19</v>
      </c>
      <c r="C111" s="214" t="s">
        <v>6</v>
      </c>
      <c r="D111" s="214"/>
      <c r="E111" s="214" t="s">
        <v>6</v>
      </c>
      <c r="F111" s="214"/>
      <c r="G111" s="214" t="s">
        <v>6</v>
      </c>
      <c r="H111" s="212"/>
      <c r="I111" s="215" t="s">
        <v>6</v>
      </c>
      <c r="J111" s="212"/>
      <c r="K111" s="214">
        <v>1027</v>
      </c>
      <c r="L111" s="214"/>
      <c r="M111" s="214">
        <v>556</v>
      </c>
      <c r="N111" s="214"/>
      <c r="O111" s="214">
        <v>353</v>
      </c>
      <c r="P111" s="215"/>
      <c r="Q111" s="215">
        <v>1936</v>
      </c>
      <c r="R111" s="212"/>
      <c r="S111" s="214">
        <v>257</v>
      </c>
    </row>
    <row r="112" spans="1:21" ht="14.25">
      <c r="A112" s="211"/>
      <c r="B112" s="211" t="s">
        <v>20</v>
      </c>
      <c r="C112" s="214" t="s">
        <v>6</v>
      </c>
      <c r="D112" s="214"/>
      <c r="E112" s="214" t="s">
        <v>6</v>
      </c>
      <c r="F112" s="214"/>
      <c r="G112" s="214" t="s">
        <v>6</v>
      </c>
      <c r="H112" s="212"/>
      <c r="I112" s="215" t="s">
        <v>6</v>
      </c>
      <c r="J112" s="212"/>
      <c r="K112" s="214">
        <v>1022</v>
      </c>
      <c r="L112" s="214"/>
      <c r="M112" s="214">
        <v>636</v>
      </c>
      <c r="N112" s="214"/>
      <c r="O112" s="214">
        <v>268</v>
      </c>
      <c r="P112" s="215"/>
      <c r="Q112" s="215">
        <v>1926</v>
      </c>
      <c r="R112" s="212"/>
      <c r="S112" s="214">
        <v>257</v>
      </c>
      <c r="T112"/>
      <c r="U112"/>
    </row>
    <row r="113" spans="1:22" ht="14.25">
      <c r="A113" s="211"/>
      <c r="B113" s="211" t="s">
        <v>21</v>
      </c>
      <c r="C113" s="214" t="s">
        <v>6</v>
      </c>
      <c r="D113" s="214"/>
      <c r="E113" s="214" t="s">
        <v>6</v>
      </c>
      <c r="F113" s="214"/>
      <c r="G113" s="214" t="s">
        <v>6</v>
      </c>
      <c r="H113" s="212"/>
      <c r="I113" s="215" t="s">
        <v>6</v>
      </c>
      <c r="J113" s="212"/>
      <c r="K113" s="214">
        <v>1149</v>
      </c>
      <c r="L113" s="214"/>
      <c r="M113" s="214">
        <v>740</v>
      </c>
      <c r="N113" s="214"/>
      <c r="O113" s="214">
        <v>305</v>
      </c>
      <c r="P113" s="215"/>
      <c r="Q113" s="215">
        <v>2194</v>
      </c>
      <c r="R113" s="212"/>
      <c r="S113" s="214">
        <v>457</v>
      </c>
      <c r="T113"/>
      <c r="U113"/>
    </row>
    <row r="114" spans="1:22" ht="14.25">
      <c r="A114" s="211"/>
      <c r="B114" s="211" t="s">
        <v>22</v>
      </c>
      <c r="C114" s="214" t="s">
        <v>6</v>
      </c>
      <c r="D114" s="214"/>
      <c r="E114" s="214" t="s">
        <v>6</v>
      </c>
      <c r="F114" s="214"/>
      <c r="G114" s="214" t="s">
        <v>6</v>
      </c>
      <c r="H114" s="212"/>
      <c r="I114" s="215" t="s">
        <v>6</v>
      </c>
      <c r="J114" s="212"/>
      <c r="K114" s="214">
        <v>1217</v>
      </c>
      <c r="L114" s="214"/>
      <c r="M114" s="214">
        <v>627</v>
      </c>
      <c r="N114" s="214"/>
      <c r="O114" s="214">
        <v>781</v>
      </c>
      <c r="P114" s="215"/>
      <c r="Q114" s="215">
        <v>2625</v>
      </c>
      <c r="R114" s="212"/>
      <c r="S114" s="214">
        <v>503</v>
      </c>
      <c r="T114"/>
      <c r="U114"/>
    </row>
    <row r="115" spans="1:22" ht="14.25">
      <c r="A115" s="211"/>
      <c r="B115" s="227"/>
      <c r="C115" s="214"/>
      <c r="D115" s="214"/>
      <c r="E115" s="214"/>
      <c r="F115" s="214"/>
      <c r="G115" s="214"/>
      <c r="H115" s="212"/>
      <c r="I115" s="215"/>
      <c r="J115" s="212"/>
      <c r="K115" s="214"/>
      <c r="L115" s="214"/>
      <c r="M115" s="214"/>
      <c r="N115" s="214"/>
      <c r="O115" s="214"/>
      <c r="P115" s="215"/>
      <c r="Q115" s="215"/>
      <c r="R115" s="212"/>
      <c r="S115" s="214"/>
      <c r="T115"/>
      <c r="U115"/>
    </row>
    <row r="116" spans="1:22" ht="14.25">
      <c r="A116" s="220" t="s">
        <v>113</v>
      </c>
      <c r="B116" s="211" t="s">
        <v>19</v>
      </c>
      <c r="C116" s="214" t="s">
        <v>6</v>
      </c>
      <c r="D116" s="214"/>
      <c r="E116" s="214" t="s">
        <v>6</v>
      </c>
      <c r="F116" s="214"/>
      <c r="G116" s="214" t="s">
        <v>6</v>
      </c>
      <c r="H116" s="212"/>
      <c r="I116" s="215" t="s">
        <v>6</v>
      </c>
      <c r="J116" s="212"/>
      <c r="K116" s="214">
        <v>969</v>
      </c>
      <c r="L116" s="214"/>
      <c r="M116" s="214">
        <v>578</v>
      </c>
      <c r="N116" s="214"/>
      <c r="O116" s="214">
        <v>243</v>
      </c>
      <c r="P116" s="215"/>
      <c r="Q116" s="215">
        <v>1790</v>
      </c>
      <c r="R116" s="212"/>
      <c r="S116" s="214">
        <v>390</v>
      </c>
      <c r="T116" s="228"/>
      <c r="U116" s="228"/>
    </row>
    <row r="117" spans="1:22" ht="14.25">
      <c r="A117" s="211"/>
      <c r="B117" s="211" t="s">
        <v>20</v>
      </c>
      <c r="C117" s="214" t="s">
        <v>6</v>
      </c>
      <c r="D117" s="214"/>
      <c r="E117" s="214" t="s">
        <v>6</v>
      </c>
      <c r="F117" s="214"/>
      <c r="G117" s="214" t="s">
        <v>6</v>
      </c>
      <c r="H117" s="212"/>
      <c r="I117" s="215" t="s">
        <v>6</v>
      </c>
      <c r="J117" s="212"/>
      <c r="K117" s="214">
        <v>1011</v>
      </c>
      <c r="L117" s="214"/>
      <c r="M117" s="214">
        <v>535</v>
      </c>
      <c r="N117" s="214"/>
      <c r="O117" s="214">
        <v>521</v>
      </c>
      <c r="P117" s="215"/>
      <c r="Q117" s="215">
        <v>2067</v>
      </c>
      <c r="R117" s="212"/>
      <c r="S117" s="214">
        <v>505</v>
      </c>
      <c r="T117"/>
      <c r="U117"/>
    </row>
    <row r="118" spans="1:22" ht="14.25">
      <c r="A118" s="211"/>
      <c r="B118" s="211" t="s">
        <v>21</v>
      </c>
      <c r="C118" s="214">
        <v>2247</v>
      </c>
      <c r="D118" s="214"/>
      <c r="E118" s="214">
        <v>115</v>
      </c>
      <c r="F118" s="214"/>
      <c r="G118" s="214">
        <v>149</v>
      </c>
      <c r="H118" s="212"/>
      <c r="I118" s="215">
        <v>2511</v>
      </c>
      <c r="J118" s="212"/>
      <c r="K118" s="214">
        <v>929</v>
      </c>
      <c r="L118" s="214"/>
      <c r="M118" s="214">
        <v>532</v>
      </c>
      <c r="N118" s="214"/>
      <c r="O118" s="214">
        <v>300</v>
      </c>
      <c r="P118" s="215"/>
      <c r="Q118" s="215">
        <v>1761</v>
      </c>
      <c r="R118" s="212"/>
      <c r="S118" s="214">
        <v>458</v>
      </c>
      <c r="T118"/>
      <c r="U118" s="233"/>
    </row>
    <row r="119" spans="1:22" ht="14.25">
      <c r="A119" s="211"/>
      <c r="B119" s="211" t="s">
        <v>22</v>
      </c>
      <c r="C119" s="214">
        <v>2280</v>
      </c>
      <c r="D119" s="214"/>
      <c r="E119" s="214">
        <v>118</v>
      </c>
      <c r="F119" s="214"/>
      <c r="G119" s="214">
        <v>149</v>
      </c>
      <c r="H119" s="212"/>
      <c r="I119" s="215">
        <v>2547</v>
      </c>
      <c r="J119" s="212"/>
      <c r="K119" s="214">
        <v>1223</v>
      </c>
      <c r="L119" s="214"/>
      <c r="M119" s="214">
        <v>730</v>
      </c>
      <c r="N119" s="214"/>
      <c r="O119" s="214">
        <v>366</v>
      </c>
      <c r="P119" s="215"/>
      <c r="Q119" s="215">
        <v>2319</v>
      </c>
      <c r="R119" s="212"/>
      <c r="S119" s="214">
        <v>488</v>
      </c>
      <c r="T119"/>
      <c r="U119"/>
    </row>
    <row r="120" spans="1:22" ht="14.25">
      <c r="A120" s="211"/>
      <c r="B120" s="227"/>
      <c r="C120" s="214"/>
      <c r="D120" s="214"/>
      <c r="E120" s="214"/>
      <c r="F120" s="214"/>
      <c r="G120" s="214"/>
      <c r="H120" s="212"/>
      <c r="I120" s="215"/>
      <c r="J120" s="212"/>
      <c r="K120" s="214"/>
      <c r="L120" s="214"/>
      <c r="M120" s="214"/>
      <c r="N120" s="214"/>
      <c r="O120" s="214"/>
      <c r="P120" s="215"/>
      <c r="Q120" s="215"/>
      <c r="R120" s="212"/>
      <c r="S120" s="214"/>
      <c r="T120"/>
      <c r="U120"/>
    </row>
    <row r="121" spans="1:22" ht="14.25">
      <c r="A121" s="220" t="s">
        <v>114</v>
      </c>
      <c r="B121" s="211" t="s">
        <v>19</v>
      </c>
      <c r="C121" s="214">
        <v>2280</v>
      </c>
      <c r="D121" s="214"/>
      <c r="E121" s="214">
        <v>118</v>
      </c>
      <c r="F121" s="214"/>
      <c r="G121" s="214">
        <v>149</v>
      </c>
      <c r="H121" s="212"/>
      <c r="I121" s="215">
        <v>2547</v>
      </c>
      <c r="J121" s="212"/>
      <c r="K121" s="214">
        <v>961</v>
      </c>
      <c r="L121" s="214"/>
      <c r="M121" s="214">
        <v>654</v>
      </c>
      <c r="N121" s="214"/>
      <c r="O121" s="214">
        <v>264</v>
      </c>
      <c r="P121" s="215"/>
      <c r="Q121" s="215">
        <v>1879</v>
      </c>
      <c r="R121" s="212"/>
      <c r="S121" s="214">
        <v>484</v>
      </c>
      <c r="T121" s="228"/>
      <c r="U121" s="234"/>
    </row>
    <row r="122" spans="1:22" ht="14.25">
      <c r="A122" s="220"/>
      <c r="B122" s="211" t="s">
        <v>20</v>
      </c>
      <c r="C122" s="214">
        <v>2279</v>
      </c>
      <c r="D122" s="214"/>
      <c r="E122" s="214">
        <v>118</v>
      </c>
      <c r="F122" s="214"/>
      <c r="G122" s="214">
        <v>149</v>
      </c>
      <c r="H122" s="212"/>
      <c r="I122" s="215">
        <v>2546</v>
      </c>
      <c r="J122" s="212"/>
      <c r="K122" s="214">
        <v>965</v>
      </c>
      <c r="L122" s="214"/>
      <c r="M122" s="214">
        <v>732</v>
      </c>
      <c r="N122" s="214"/>
      <c r="O122" s="214">
        <v>299</v>
      </c>
      <c r="P122" s="215"/>
      <c r="Q122" s="215">
        <v>1996</v>
      </c>
      <c r="R122" s="212"/>
      <c r="S122" s="214">
        <v>386</v>
      </c>
      <c r="T122"/>
      <c r="U122" s="233"/>
    </row>
    <row r="123" spans="1:22" ht="14.25">
      <c r="A123" s="220"/>
      <c r="B123" s="211" t="s">
        <v>21</v>
      </c>
      <c r="C123" s="214">
        <v>2283</v>
      </c>
      <c r="D123" s="214"/>
      <c r="E123" s="214">
        <v>117</v>
      </c>
      <c r="F123" s="214"/>
      <c r="G123" s="214">
        <v>148</v>
      </c>
      <c r="H123" s="212"/>
      <c r="I123" s="215">
        <v>2548</v>
      </c>
      <c r="J123" s="212"/>
      <c r="K123" s="214">
        <v>953</v>
      </c>
      <c r="L123" s="214"/>
      <c r="M123" s="214">
        <v>569</v>
      </c>
      <c r="N123" s="214"/>
      <c r="O123" s="214">
        <v>280</v>
      </c>
      <c r="P123" s="215"/>
      <c r="Q123" s="215">
        <v>1802</v>
      </c>
      <c r="R123" s="212"/>
      <c r="S123" s="214">
        <v>472</v>
      </c>
      <c r="T123"/>
      <c r="U123" s="233"/>
    </row>
    <row r="124" spans="1:22" ht="14.25">
      <c r="A124" s="220"/>
      <c r="B124" s="211" t="s">
        <v>22</v>
      </c>
      <c r="C124" s="214">
        <v>2284</v>
      </c>
      <c r="D124" s="214"/>
      <c r="E124" s="214">
        <v>117</v>
      </c>
      <c r="F124" s="214"/>
      <c r="G124" s="214">
        <v>140</v>
      </c>
      <c r="H124" s="212"/>
      <c r="I124" s="215">
        <v>2541</v>
      </c>
      <c r="J124" s="212"/>
      <c r="K124" s="214">
        <v>1011</v>
      </c>
      <c r="L124" s="214"/>
      <c r="M124" s="214">
        <v>719</v>
      </c>
      <c r="N124" s="214"/>
      <c r="O124" s="214">
        <v>263</v>
      </c>
      <c r="P124" s="215"/>
      <c r="Q124" s="215">
        <v>1993</v>
      </c>
      <c r="R124" s="212"/>
      <c r="S124" s="235">
        <v>803.53200000000004</v>
      </c>
      <c r="T124"/>
      <c r="U124" s="233"/>
    </row>
    <row r="125" spans="1:22" ht="14.25">
      <c r="A125" s="220"/>
      <c r="B125" s="227"/>
      <c r="C125" s="214"/>
      <c r="D125" s="214"/>
      <c r="E125" s="214"/>
      <c r="F125" s="214"/>
      <c r="G125" s="214"/>
      <c r="H125" s="212"/>
      <c r="I125" s="215"/>
      <c r="J125" s="212"/>
      <c r="K125" s="214"/>
      <c r="L125" s="214"/>
      <c r="M125" s="214"/>
      <c r="N125" s="214"/>
      <c r="O125" s="214"/>
      <c r="P125" s="215"/>
      <c r="Q125" s="215"/>
      <c r="R125" s="212"/>
      <c r="S125" s="235"/>
      <c r="T125"/>
      <c r="U125" s="233"/>
    </row>
    <row r="126" spans="1:22" ht="14.25">
      <c r="A126" s="220" t="s">
        <v>115</v>
      </c>
      <c r="B126" s="211" t="s">
        <v>19</v>
      </c>
      <c r="C126" s="214">
        <v>2300</v>
      </c>
      <c r="D126" s="214"/>
      <c r="E126" s="214">
        <v>119</v>
      </c>
      <c r="F126" s="214"/>
      <c r="G126" s="214">
        <v>143</v>
      </c>
      <c r="H126" s="212"/>
      <c r="I126" s="215">
        <v>2562</v>
      </c>
      <c r="J126" s="212"/>
      <c r="K126" s="214">
        <v>981</v>
      </c>
      <c r="L126" s="214"/>
      <c r="M126" s="214">
        <v>671</v>
      </c>
      <c r="N126" s="214"/>
      <c r="O126" s="214">
        <v>290</v>
      </c>
      <c r="P126" s="215"/>
      <c r="Q126" s="215">
        <v>1942</v>
      </c>
      <c r="R126" s="212"/>
      <c r="S126" s="235">
        <v>443.714</v>
      </c>
      <c r="T126" s="228"/>
      <c r="U126" s="234"/>
    </row>
    <row r="127" spans="1:22" ht="14.25">
      <c r="A127" s="220"/>
      <c r="B127" s="211" t="s">
        <v>20</v>
      </c>
      <c r="C127" s="214">
        <v>2314</v>
      </c>
      <c r="D127" s="214"/>
      <c r="E127" s="214">
        <v>119</v>
      </c>
      <c r="F127" s="214"/>
      <c r="G127" s="214">
        <v>145</v>
      </c>
      <c r="H127" s="212"/>
      <c r="I127" s="215">
        <v>2578</v>
      </c>
      <c r="J127" s="212"/>
      <c r="K127" s="214">
        <v>1027</v>
      </c>
      <c r="L127" s="214"/>
      <c r="M127" s="214">
        <v>679</v>
      </c>
      <c r="N127" s="214"/>
      <c r="O127" s="214">
        <v>323</v>
      </c>
      <c r="P127" s="215"/>
      <c r="Q127" s="215">
        <v>2029</v>
      </c>
      <c r="R127" s="212"/>
      <c r="S127" s="235">
        <v>713.154</v>
      </c>
      <c r="T127"/>
      <c r="U127" s="233"/>
    </row>
    <row r="128" spans="1:22" ht="14.25">
      <c r="A128" s="220"/>
      <c r="B128" s="211" t="s">
        <v>21</v>
      </c>
      <c r="C128" s="214">
        <v>2323</v>
      </c>
      <c r="D128" s="214"/>
      <c r="E128" s="214">
        <v>125</v>
      </c>
      <c r="F128" s="214"/>
      <c r="G128" s="214">
        <v>146</v>
      </c>
      <c r="H128" s="212"/>
      <c r="I128" s="215">
        <v>2594</v>
      </c>
      <c r="J128" s="212"/>
      <c r="K128" s="214">
        <v>985</v>
      </c>
      <c r="L128" s="214"/>
      <c r="M128" s="214">
        <v>683</v>
      </c>
      <c r="N128" s="214"/>
      <c r="O128" s="214">
        <v>316</v>
      </c>
      <c r="P128" s="215"/>
      <c r="Q128" s="215">
        <v>1984</v>
      </c>
      <c r="R128" s="212"/>
      <c r="S128" s="235">
        <v>632.73699999999997</v>
      </c>
      <c r="T128"/>
      <c r="U128" s="233"/>
      <c r="V128"/>
    </row>
    <row r="129" spans="1:22" ht="14.25">
      <c r="A129" s="220"/>
      <c r="B129" s="211" t="s">
        <v>22</v>
      </c>
      <c r="C129" s="214">
        <v>2326</v>
      </c>
      <c r="D129" s="214"/>
      <c r="E129" s="214">
        <v>126</v>
      </c>
      <c r="F129" s="214"/>
      <c r="G129" s="214">
        <v>146</v>
      </c>
      <c r="H129" s="212"/>
      <c r="I129" s="215">
        <v>2598</v>
      </c>
      <c r="J129" s="212"/>
      <c r="K129" s="214">
        <v>1057</v>
      </c>
      <c r="L129" s="214"/>
      <c r="M129" s="214">
        <v>676</v>
      </c>
      <c r="N129" s="214"/>
      <c r="O129" s="214">
        <v>389</v>
      </c>
      <c r="P129" s="215"/>
      <c r="Q129" s="214">
        <v>2122</v>
      </c>
      <c r="R129" s="212"/>
      <c r="S129" s="214">
        <v>706.11474999999996</v>
      </c>
      <c r="T129"/>
      <c r="U129" s="233"/>
      <c r="V129" s="214"/>
    </row>
    <row r="130" spans="1:22" ht="14.25">
      <c r="A130" s="220"/>
      <c r="B130" s="227"/>
      <c r="C130" s="214"/>
      <c r="D130" s="214"/>
      <c r="E130" s="214"/>
      <c r="F130" s="214"/>
      <c r="G130" s="214"/>
      <c r="H130" s="212"/>
      <c r="I130" s="215"/>
      <c r="J130" s="212"/>
      <c r="K130" s="214"/>
      <c r="L130" s="214"/>
      <c r="M130" s="214"/>
      <c r="N130" s="214"/>
      <c r="O130" s="214"/>
      <c r="P130" s="215"/>
      <c r="Q130" s="214"/>
      <c r="R130" s="212"/>
      <c r="S130" s="214"/>
      <c r="T130"/>
      <c r="U130" s="233"/>
      <c r="V130" s="214"/>
    </row>
    <row r="131" spans="1:22" ht="14.25">
      <c r="A131" s="220" t="s">
        <v>116</v>
      </c>
      <c r="B131" s="211" t="s">
        <v>19</v>
      </c>
      <c r="C131" s="214">
        <v>2324</v>
      </c>
      <c r="D131" s="214"/>
      <c r="E131" s="214">
        <v>125</v>
      </c>
      <c r="F131" s="214"/>
      <c r="G131" s="214">
        <v>146</v>
      </c>
      <c r="H131" s="212"/>
      <c r="I131" s="215">
        <v>2595</v>
      </c>
      <c r="J131" s="212"/>
      <c r="K131" s="214">
        <v>984</v>
      </c>
      <c r="L131" s="214"/>
      <c r="M131" s="214">
        <v>676</v>
      </c>
      <c r="N131" s="214"/>
      <c r="O131" s="214">
        <v>161</v>
      </c>
      <c r="P131" s="215"/>
      <c r="Q131" s="214">
        <v>1821</v>
      </c>
      <c r="R131" s="212"/>
      <c r="S131" s="214">
        <v>498.76013999999998</v>
      </c>
      <c r="T131" s="228"/>
      <c r="U131" s="234"/>
      <c r="V131" s="214"/>
    </row>
    <row r="132" spans="1:22" ht="14.25">
      <c r="A132" s="220"/>
      <c r="B132" s="211" t="s">
        <v>20</v>
      </c>
      <c r="C132" s="214">
        <v>2326</v>
      </c>
      <c r="D132" s="214"/>
      <c r="E132" s="214">
        <v>125</v>
      </c>
      <c r="F132" s="214"/>
      <c r="G132" s="214">
        <v>146</v>
      </c>
      <c r="H132" s="212"/>
      <c r="I132" s="215">
        <v>2597</v>
      </c>
      <c r="J132" s="212"/>
      <c r="K132" s="214">
        <v>1101</v>
      </c>
      <c r="L132" s="214"/>
      <c r="M132" s="214">
        <v>673</v>
      </c>
      <c r="N132" s="214"/>
      <c r="O132" s="214">
        <v>983</v>
      </c>
      <c r="P132" s="215"/>
      <c r="Q132" s="214">
        <v>2757</v>
      </c>
      <c r="R132" s="212"/>
      <c r="S132" s="214">
        <v>742.15994000000001</v>
      </c>
      <c r="T132"/>
      <c r="U132" s="233"/>
      <c r="V132" s="214"/>
    </row>
    <row r="133" spans="1:22" ht="14.25">
      <c r="A133" s="220"/>
      <c r="B133" s="211" t="s">
        <v>21</v>
      </c>
      <c r="C133" s="214">
        <v>2336</v>
      </c>
      <c r="D133" s="214"/>
      <c r="E133" s="214">
        <v>126</v>
      </c>
      <c r="F133" s="214"/>
      <c r="G133" s="214">
        <v>148</v>
      </c>
      <c r="H133" s="212"/>
      <c r="I133" s="215">
        <v>2610</v>
      </c>
      <c r="J133" s="212"/>
      <c r="K133" s="214">
        <v>1086</v>
      </c>
      <c r="L133" s="214"/>
      <c r="M133" s="214">
        <v>547</v>
      </c>
      <c r="N133" s="214"/>
      <c r="O133" s="214">
        <v>312</v>
      </c>
      <c r="P133" s="215"/>
      <c r="Q133" s="214">
        <v>1945</v>
      </c>
      <c r="R133" s="212"/>
      <c r="S133" s="235">
        <v>631.87906999999996</v>
      </c>
      <c r="T133"/>
      <c r="U133" s="233"/>
      <c r="V133" s="214"/>
    </row>
    <row r="134" spans="1:22" ht="14.25">
      <c r="A134" s="220"/>
      <c r="B134" s="211" t="s">
        <v>22</v>
      </c>
      <c r="C134" s="214">
        <v>2340</v>
      </c>
      <c r="D134" s="214"/>
      <c r="E134" s="214">
        <v>127</v>
      </c>
      <c r="F134" s="214"/>
      <c r="G134" s="214">
        <v>148</v>
      </c>
      <c r="H134" s="212"/>
      <c r="I134" s="215">
        <v>2615</v>
      </c>
      <c r="J134" s="212"/>
      <c r="K134" s="214">
        <v>1007</v>
      </c>
      <c r="L134" s="214"/>
      <c r="M134" s="214">
        <v>762</v>
      </c>
      <c r="N134" s="214"/>
      <c r="O134" s="214">
        <v>361</v>
      </c>
      <c r="P134" s="215"/>
      <c r="Q134" s="215">
        <v>2130</v>
      </c>
      <c r="R134" s="212"/>
      <c r="S134" s="235">
        <v>544</v>
      </c>
      <c r="T134"/>
      <c r="U134" s="233"/>
      <c r="V134" s="214"/>
    </row>
    <row r="135" spans="1:22" ht="14.25">
      <c r="A135" s="220"/>
      <c r="B135" s="227"/>
      <c r="C135" s="214"/>
      <c r="D135" s="214"/>
      <c r="E135" s="214"/>
      <c r="F135" s="214"/>
      <c r="G135" s="214"/>
      <c r="H135" s="212"/>
      <c r="I135" s="215"/>
      <c r="J135" s="212"/>
      <c r="K135" s="214"/>
      <c r="L135" s="214"/>
      <c r="M135" s="214"/>
      <c r="N135" s="214"/>
      <c r="O135" s="214"/>
      <c r="P135" s="215"/>
      <c r="Q135" s="215"/>
      <c r="R135" s="212"/>
      <c r="S135" s="235"/>
      <c r="T135"/>
      <c r="U135" s="233"/>
      <c r="V135" s="214"/>
    </row>
    <row r="136" spans="1:22" ht="14.25">
      <c r="A136" s="220" t="s">
        <v>162</v>
      </c>
      <c r="B136" s="211" t="s">
        <v>19</v>
      </c>
      <c r="C136" s="214">
        <v>2343</v>
      </c>
      <c r="D136" s="214"/>
      <c r="E136" s="214">
        <v>226</v>
      </c>
      <c r="F136" s="214"/>
      <c r="G136" s="214">
        <v>128</v>
      </c>
      <c r="H136" s="212"/>
      <c r="I136" s="215">
        <v>2697</v>
      </c>
      <c r="J136" s="212"/>
      <c r="K136" s="214">
        <v>1024</v>
      </c>
      <c r="L136" s="214"/>
      <c r="M136" s="214">
        <v>902</v>
      </c>
      <c r="N136" s="214"/>
      <c r="O136" s="214">
        <v>139</v>
      </c>
      <c r="P136" s="215"/>
      <c r="Q136" s="215">
        <v>2065</v>
      </c>
      <c r="R136" s="212"/>
      <c r="S136" s="235">
        <v>679</v>
      </c>
      <c r="T136"/>
      <c r="U136" s="233"/>
      <c r="V136" s="214"/>
    </row>
    <row r="137" spans="1:22" ht="14.25">
      <c r="A137" s="220"/>
      <c r="B137" s="211" t="s">
        <v>20</v>
      </c>
      <c r="C137" s="214">
        <v>2354</v>
      </c>
      <c r="D137" s="214"/>
      <c r="E137" s="214">
        <v>231</v>
      </c>
      <c r="F137" s="214"/>
      <c r="G137" s="214">
        <v>129</v>
      </c>
      <c r="H137" s="212"/>
      <c r="I137" s="215">
        <v>2714</v>
      </c>
      <c r="J137" s="212"/>
      <c r="K137" s="214">
        <v>1054</v>
      </c>
      <c r="L137" s="214"/>
      <c r="M137" s="214">
        <v>932</v>
      </c>
      <c r="N137" s="214"/>
      <c r="O137" s="214">
        <v>227</v>
      </c>
      <c r="P137" s="215"/>
      <c r="Q137" s="215">
        <v>2213</v>
      </c>
      <c r="R137" s="212"/>
      <c r="S137" s="235">
        <v>818</v>
      </c>
      <c r="T137"/>
      <c r="U137" s="233"/>
      <c r="V137" s="214"/>
    </row>
    <row r="138" spans="1:22" ht="14.25">
      <c r="A138" s="220"/>
      <c r="B138" s="211" t="s">
        <v>21</v>
      </c>
      <c r="C138" s="214">
        <v>2365</v>
      </c>
      <c r="D138" s="214"/>
      <c r="E138" s="214">
        <v>235</v>
      </c>
      <c r="F138" s="214"/>
      <c r="G138" s="214">
        <v>130</v>
      </c>
      <c r="H138" s="212"/>
      <c r="I138" s="215">
        <v>2730</v>
      </c>
      <c r="J138" s="212"/>
      <c r="K138" s="214">
        <v>1115</v>
      </c>
      <c r="L138" s="214"/>
      <c r="M138" s="214">
        <v>930</v>
      </c>
      <c r="N138" s="214"/>
      <c r="O138" s="214">
        <v>226</v>
      </c>
      <c r="P138" s="215"/>
      <c r="Q138" s="215">
        <v>2271</v>
      </c>
      <c r="R138" s="212"/>
      <c r="S138" s="235">
        <v>749</v>
      </c>
      <c r="T138"/>
      <c r="U138" s="233"/>
      <c r="V138" s="214"/>
    </row>
    <row r="139" spans="1:22" ht="14.25">
      <c r="A139" s="220"/>
      <c r="B139" s="211" t="s">
        <v>22</v>
      </c>
      <c r="C139" s="214">
        <v>2376</v>
      </c>
      <c r="D139" s="214"/>
      <c r="E139" s="214">
        <v>247</v>
      </c>
      <c r="F139" s="214"/>
      <c r="G139" s="214">
        <v>132</v>
      </c>
      <c r="H139" s="212"/>
      <c r="I139" s="215">
        <v>2755</v>
      </c>
      <c r="J139" s="212"/>
      <c r="K139" s="214">
        <v>1119</v>
      </c>
      <c r="L139" s="215"/>
      <c r="M139" s="214">
        <v>940</v>
      </c>
      <c r="N139" s="215"/>
      <c r="O139" s="214">
        <v>302</v>
      </c>
      <c r="P139" s="215"/>
      <c r="Q139" s="215">
        <v>2361</v>
      </c>
      <c r="R139" s="212"/>
      <c r="S139" s="235">
        <v>875</v>
      </c>
      <c r="T139"/>
      <c r="U139" s="233"/>
      <c r="V139" s="214"/>
    </row>
    <row r="140" spans="1:22" ht="15" thickBot="1">
      <c r="A140" s="220"/>
      <c r="B140" s="211"/>
      <c r="C140" s="214"/>
      <c r="D140" s="214"/>
      <c r="E140" s="214"/>
      <c r="F140" s="214"/>
      <c r="G140" s="214"/>
      <c r="H140" s="212"/>
      <c r="I140" s="215"/>
      <c r="J140" s="212"/>
      <c r="K140" s="214"/>
      <c r="L140" s="214"/>
      <c r="M140" s="214"/>
      <c r="N140" s="214"/>
      <c r="O140" s="214"/>
      <c r="P140" s="215"/>
      <c r="Q140" s="214"/>
      <c r="R140" s="212"/>
      <c r="S140" s="236"/>
      <c r="T140"/>
      <c r="U140" s="233"/>
      <c r="V140" s="214"/>
    </row>
    <row r="141" spans="1:22" ht="14.25">
      <c r="A141" s="237"/>
      <c r="B141" s="237"/>
      <c r="C141" s="238"/>
      <c r="D141" s="238"/>
      <c r="E141" s="238"/>
      <c r="F141" s="238"/>
      <c r="G141" s="238"/>
      <c r="H141" s="238"/>
      <c r="I141" s="239"/>
      <c r="J141" s="239"/>
      <c r="K141" s="238"/>
      <c r="L141" s="238"/>
      <c r="M141" s="238"/>
      <c r="N141" s="238"/>
      <c r="O141" s="238"/>
      <c r="P141" s="238"/>
      <c r="Q141" s="238"/>
      <c r="R141" s="239"/>
      <c r="S141" s="240" t="s">
        <v>239</v>
      </c>
      <c r="T141"/>
      <c r="U141" s="233"/>
      <c r="V141" s="214"/>
    </row>
    <row r="142" spans="1:22" ht="14.25">
      <c r="A142" s="241" t="s">
        <v>170</v>
      </c>
      <c r="B142" s="211"/>
      <c r="C142" s="242"/>
      <c r="D142" s="242"/>
      <c r="E142" s="242"/>
      <c r="F142" s="242"/>
      <c r="G142" s="242"/>
      <c r="H142" s="242"/>
      <c r="I142" s="212"/>
      <c r="J142" s="212"/>
      <c r="K142" s="243"/>
      <c r="L142" s="243"/>
      <c r="M142" s="212"/>
      <c r="N142" s="212"/>
      <c r="O142" s="244"/>
      <c r="P142" s="244"/>
      <c r="Q142" s="212"/>
      <c r="R142" s="245"/>
      <c r="S142" s="240"/>
      <c r="T142"/>
      <c r="U142"/>
      <c r="V142"/>
    </row>
    <row r="143" spans="1:22" ht="14.25">
      <c r="A143" s="241" t="s">
        <v>250</v>
      </c>
      <c r="B143" s="211"/>
      <c r="C143" s="242"/>
      <c r="D143" s="242"/>
      <c r="E143" s="242"/>
      <c r="F143" s="242"/>
      <c r="G143" s="242"/>
      <c r="H143" s="242"/>
      <c r="I143" s="212"/>
      <c r="J143" s="212"/>
      <c r="K143" s="243"/>
      <c r="L143" s="243"/>
      <c r="M143" s="212"/>
      <c r="N143" s="212"/>
      <c r="O143" s="244"/>
      <c r="P143" s="244"/>
      <c r="Q143" s="212"/>
      <c r="R143" s="245"/>
      <c r="S143" s="240"/>
      <c r="T143"/>
      <c r="U143"/>
      <c r="V143"/>
    </row>
    <row r="144" spans="1:22" ht="14.25">
      <c r="A144" s="246" t="s">
        <v>249</v>
      </c>
      <c r="B144" s="211"/>
      <c r="C144" s="242"/>
      <c r="D144" s="242"/>
      <c r="E144" s="242"/>
      <c r="F144" s="242"/>
      <c r="G144" s="242"/>
      <c r="H144" s="242"/>
      <c r="I144" s="212"/>
      <c r="J144" s="212"/>
      <c r="K144" s="247"/>
      <c r="L144" s="247"/>
      <c r="M144" s="212"/>
      <c r="N144" s="212"/>
      <c r="O144" s="212"/>
      <c r="P144" s="212"/>
      <c r="Q144" s="212"/>
      <c r="R144" s="212"/>
      <c r="S144" s="212"/>
      <c r="T144"/>
      <c r="U144"/>
      <c r="V144"/>
    </row>
    <row r="145" spans="1:19" ht="14.25">
      <c r="A145" s="250"/>
      <c r="B145" s="211"/>
      <c r="C145" s="212"/>
      <c r="D145" s="212"/>
      <c r="E145" s="242"/>
      <c r="F145" s="242"/>
      <c r="G145" s="212"/>
      <c r="H145" s="212"/>
      <c r="I145" s="212"/>
      <c r="J145" s="212"/>
      <c r="K145" s="212"/>
      <c r="L145" s="212"/>
      <c r="M145" s="212"/>
      <c r="N145" s="212"/>
      <c r="O145" s="212"/>
      <c r="P145" s="212"/>
      <c r="Q145" s="382" t="s">
        <v>150</v>
      </c>
      <c r="R145" s="382"/>
      <c r="S145" s="382"/>
    </row>
    <row r="146" spans="1:19" ht="14.25">
      <c r="A146"/>
      <c r="B146"/>
      <c r="C146"/>
      <c r="D146"/>
      <c r="E146"/>
      <c r="F146"/>
      <c r="G146"/>
      <c r="H146"/>
      <c r="I146" s="248" t="s">
        <v>90</v>
      </c>
      <c r="J146"/>
      <c r="K146" s="249"/>
      <c r="L146" s="249"/>
      <c r="M146"/>
      <c r="N146"/>
      <c r="O146"/>
      <c r="P146"/>
      <c r="Q146" s="382" t="s">
        <v>151</v>
      </c>
      <c r="R146" s="382"/>
      <c r="S146" s="382"/>
    </row>
    <row r="147" spans="1:19" ht="14.25">
      <c r="A147"/>
      <c r="B147"/>
      <c r="C147"/>
      <c r="D147"/>
      <c r="E147"/>
      <c r="F147"/>
      <c r="G147"/>
      <c r="H147"/>
      <c r="I147" s="248"/>
      <c r="J147"/>
      <c r="K147"/>
      <c r="L147"/>
      <c r="M147"/>
      <c r="N147"/>
      <c r="O147"/>
      <c r="P147"/>
      <c r="Q147"/>
      <c r="R147"/>
      <c r="S147" s="212"/>
    </row>
    <row r="148" spans="1:19" ht="14.25">
      <c r="A148"/>
      <c r="B148"/>
      <c r="C148"/>
      <c r="D148"/>
      <c r="E148"/>
      <c r="F148"/>
      <c r="G148"/>
      <c r="H148"/>
      <c r="I148" s="248"/>
      <c r="J148"/>
      <c r="K148"/>
      <c r="L148"/>
      <c r="M148"/>
      <c r="N148"/>
      <c r="O148"/>
      <c r="P148"/>
      <c r="Q148"/>
      <c r="R148"/>
      <c r="S148" s="212"/>
    </row>
    <row r="149" spans="1:19" ht="12.75">
      <c r="A149"/>
      <c r="B149"/>
      <c r="C149"/>
      <c r="D149"/>
      <c r="E149"/>
      <c r="F149"/>
      <c r="G149"/>
      <c r="H149"/>
      <c r="I149" s="248"/>
      <c r="J149"/>
      <c r="K149"/>
      <c r="L149"/>
      <c r="M149"/>
      <c r="N149"/>
      <c r="O149"/>
      <c r="P149"/>
      <c r="Q149"/>
      <c r="R149"/>
      <c r="S149"/>
    </row>
  </sheetData>
  <customSheetViews>
    <customSheetView guid="{F09F7AC7-AFB1-4528-882D-64F3BA45AA1D}">
      <pane ySplit="4" topLeftCell="A125" activePane="bottomLeft" state="frozen"/>
      <selection pane="bottomLeft" activeCell="A142" sqref="A142"/>
      <pageMargins left="0.7" right="0.7" top="0.75" bottom="0.75" header="0.3" footer="0.3"/>
    </customSheetView>
    <customSheetView guid="{F6DEE78C-D331-4A00-8176-F1368F0DC044}">
      <pane ySplit="4" topLeftCell="A125" activePane="bottomLeft" state="frozen"/>
      <selection pane="bottomLeft" activeCell="A142" sqref="A142"/>
      <pageMargins left="0.7" right="0.7" top="0.75" bottom="0.75" header="0.3" footer="0.3"/>
    </customSheetView>
  </customSheetViews>
  <mergeCells count="4">
    <mergeCell ref="Q145:S145"/>
    <mergeCell ref="Q146:S146"/>
    <mergeCell ref="C3:G3"/>
    <mergeCell ref="K3:Q3"/>
  </mergeCells>
  <hyperlinks>
    <hyperlink ref="Q145" location="'3.5 Charts'!A1" display="Go To Next"/>
    <hyperlink ref="Q146" location="Contents!A1" display="Back to Contents"/>
  </hyperlink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4:Z69"/>
  <sheetViews>
    <sheetView zoomScaleNormal="100" workbookViewId="0"/>
  </sheetViews>
  <sheetFormatPr defaultRowHeight="11.25"/>
  <cols>
    <col min="1" max="20" width="9.33203125" style="82"/>
    <col min="21" max="21" width="3.6640625" style="82" customWidth="1"/>
    <col min="22" max="22" width="9.33203125" style="82"/>
    <col min="23" max="23" width="8.5" style="82" bestFit="1" customWidth="1"/>
    <col min="24" max="24" width="10.33203125" style="82" bestFit="1" customWidth="1"/>
    <col min="25" max="25" width="11" style="82" bestFit="1" customWidth="1"/>
    <col min="26" max="26" width="10.83203125" style="82" bestFit="1" customWidth="1"/>
    <col min="27" max="16384" width="9.33203125" style="82"/>
  </cols>
  <sheetData>
    <row r="4" spans="13:26" ht="12.75">
      <c r="O4" s="313"/>
    </row>
    <row r="5" spans="13:26" ht="12.75">
      <c r="O5" s="313"/>
    </row>
    <row r="6" spans="13:26" ht="12.75">
      <c r="O6" s="313"/>
      <c r="S6" s="314"/>
      <c r="T6" s="314"/>
    </row>
    <row r="7" spans="13:26" ht="12.75">
      <c r="O7" s="313"/>
      <c r="S7" s="304"/>
      <c r="T7" s="313"/>
      <c r="W7" s="304"/>
      <c r="X7" s="304"/>
      <c r="Y7" s="304"/>
      <c r="Z7" s="315"/>
    </row>
    <row r="8" spans="13:26" ht="12.75">
      <c r="M8" s="82" t="s">
        <v>89</v>
      </c>
      <c r="O8" s="304"/>
      <c r="S8" s="304"/>
      <c r="T8" s="313"/>
      <c r="W8" s="304"/>
      <c r="X8" s="304"/>
      <c r="Y8" s="304"/>
      <c r="Z8" s="315"/>
    </row>
    <row r="9" spans="13:26" ht="12.75">
      <c r="O9" s="304"/>
      <c r="S9" s="304"/>
      <c r="T9" s="313"/>
      <c r="W9" s="304"/>
      <c r="X9" s="304"/>
      <c r="Y9" s="304"/>
      <c r="Z9" s="315"/>
    </row>
    <row r="10" spans="13:26" ht="12.75">
      <c r="O10" s="304"/>
      <c r="S10" s="304"/>
      <c r="T10" s="313"/>
      <c r="W10" s="304"/>
      <c r="X10" s="304"/>
      <c r="Y10" s="304"/>
      <c r="Z10" s="315"/>
    </row>
    <row r="11" spans="13:26" ht="12.75">
      <c r="O11" s="304"/>
      <c r="S11" s="304"/>
      <c r="T11" s="313"/>
      <c r="W11" s="304"/>
      <c r="X11" s="304"/>
      <c r="Y11" s="304"/>
      <c r="Z11" s="315"/>
    </row>
    <row r="12" spans="13:26" ht="12.75">
      <c r="O12" s="304"/>
      <c r="S12" s="304"/>
      <c r="T12" s="304"/>
      <c r="W12" s="304"/>
      <c r="X12" s="304"/>
      <c r="Y12" s="304"/>
      <c r="Z12" s="315"/>
    </row>
    <row r="13" spans="13:26" ht="12.75">
      <c r="S13" s="304"/>
      <c r="T13" s="304"/>
      <c r="W13" s="304"/>
      <c r="X13" s="304"/>
      <c r="Y13" s="304"/>
      <c r="Z13" s="315"/>
    </row>
    <row r="14" spans="13:26" ht="12.75">
      <c r="O14" s="304"/>
      <c r="S14" s="304"/>
      <c r="T14" s="304"/>
      <c r="W14" s="304"/>
      <c r="X14" s="304"/>
      <c r="Y14" s="304"/>
      <c r="Z14" s="315"/>
    </row>
    <row r="15" spans="13:26" ht="12.75">
      <c r="O15" s="304"/>
      <c r="S15" s="304"/>
      <c r="T15" s="304"/>
      <c r="W15" s="304"/>
      <c r="X15" s="304"/>
      <c r="Y15" s="304"/>
      <c r="Z15" s="315"/>
    </row>
    <row r="16" spans="13:26" ht="12.75">
      <c r="O16" s="304"/>
      <c r="S16" s="304"/>
      <c r="T16" s="304"/>
      <c r="W16" s="304"/>
      <c r="X16" s="304"/>
      <c r="Y16" s="304"/>
      <c r="Z16" s="315"/>
    </row>
    <row r="17" spans="2:26" ht="12.75">
      <c r="O17" s="304"/>
      <c r="S17" s="304"/>
      <c r="T17" s="304"/>
      <c r="W17" s="304"/>
      <c r="X17" s="304"/>
      <c r="Y17" s="304"/>
      <c r="Z17" s="315"/>
    </row>
    <row r="18" spans="2:26" ht="12.75">
      <c r="O18" s="304"/>
      <c r="S18" s="304"/>
      <c r="T18" s="304"/>
      <c r="W18" s="304"/>
      <c r="X18" s="304"/>
      <c r="Y18" s="304"/>
      <c r="Z18" s="315"/>
    </row>
    <row r="19" spans="2:26" ht="12.75">
      <c r="O19" s="304"/>
      <c r="S19" s="304"/>
      <c r="T19" s="304"/>
      <c r="W19" s="304"/>
      <c r="X19" s="304"/>
      <c r="Y19" s="304"/>
      <c r="Z19" s="315"/>
    </row>
    <row r="20" spans="2:26" ht="12.75">
      <c r="O20" s="304"/>
      <c r="S20" s="304"/>
      <c r="T20" s="304"/>
      <c r="W20" s="316"/>
      <c r="X20" s="316"/>
      <c r="Y20" s="316"/>
      <c r="Z20" s="315"/>
    </row>
    <row r="21" spans="2:26" ht="12.75">
      <c r="M21" s="304"/>
      <c r="N21" s="304"/>
      <c r="O21" s="304"/>
      <c r="S21" s="304"/>
      <c r="T21" s="304"/>
      <c r="W21" s="316"/>
      <c r="X21" s="316"/>
      <c r="Y21" s="316"/>
      <c r="Z21" s="315"/>
    </row>
    <row r="22" spans="2:26" ht="12.75">
      <c r="M22" s="304"/>
      <c r="N22" s="304"/>
      <c r="O22" s="304"/>
      <c r="S22" s="316"/>
      <c r="T22" s="316"/>
      <c r="W22" s="316"/>
      <c r="X22" s="316"/>
      <c r="Y22" s="316"/>
      <c r="Z22" s="315"/>
    </row>
    <row r="23" spans="2:26" ht="12" customHeight="1">
      <c r="M23" s="304"/>
      <c r="N23" s="304"/>
      <c r="S23" s="316"/>
      <c r="T23" s="316"/>
      <c r="W23" s="316"/>
      <c r="X23" s="316"/>
      <c r="Y23" s="316"/>
      <c r="Z23" s="315"/>
    </row>
    <row r="24" spans="2:26" ht="11.25" customHeight="1">
      <c r="S24" s="304"/>
      <c r="T24" s="304"/>
      <c r="W24" s="316"/>
      <c r="X24" s="316"/>
      <c r="Z24" s="315"/>
    </row>
    <row r="25" spans="2:26">
      <c r="S25" s="316"/>
      <c r="T25" s="316"/>
      <c r="W25" s="316"/>
      <c r="X25" s="316"/>
      <c r="Y25" s="316"/>
      <c r="Z25" s="315"/>
    </row>
    <row r="26" spans="2:26">
      <c r="S26" s="316"/>
      <c r="T26" s="316"/>
      <c r="W26" s="317"/>
      <c r="X26" s="316"/>
      <c r="Y26" s="316"/>
      <c r="Z26" s="315"/>
    </row>
    <row r="27" spans="2:26">
      <c r="S27" s="316"/>
      <c r="T27" s="316"/>
      <c r="Z27" s="315"/>
    </row>
    <row r="28" spans="2:26">
      <c r="S28" s="316"/>
      <c r="T28" s="316"/>
      <c r="W28" s="316"/>
      <c r="X28" s="316"/>
      <c r="Y28" s="316"/>
      <c r="Z28" s="315"/>
    </row>
    <row r="29" spans="2:26" ht="12">
      <c r="B29" s="26" t="s">
        <v>117</v>
      </c>
      <c r="S29" s="316"/>
      <c r="T29" s="316"/>
      <c r="W29" s="316"/>
      <c r="X29" s="316"/>
      <c r="Y29" s="316"/>
      <c r="Z29" s="315"/>
    </row>
    <row r="30" spans="2:26" ht="15.75" customHeight="1">
      <c r="B30" s="26" t="s">
        <v>118</v>
      </c>
      <c r="S30" s="317"/>
      <c r="T30" s="317"/>
    </row>
    <row r="31" spans="2:26" ht="12.75">
      <c r="S31" s="304"/>
      <c r="T31" s="304"/>
    </row>
    <row r="32" spans="2:26" ht="12.75">
      <c r="B32" s="318" t="s">
        <v>240</v>
      </c>
      <c r="S32" s="317"/>
      <c r="T32" s="317"/>
    </row>
    <row r="33" spans="20:20">
      <c r="T33" s="316"/>
    </row>
    <row r="63" spans="2:2" ht="12">
      <c r="B63" s="26" t="s">
        <v>127</v>
      </c>
    </row>
    <row r="65" spans="2:12" ht="12.75">
      <c r="B65" s="318" t="s">
        <v>240</v>
      </c>
      <c r="L65" s="357"/>
    </row>
    <row r="66" spans="2:12">
      <c r="L66" s="357"/>
    </row>
    <row r="67" spans="2:12" ht="14.25">
      <c r="L67" s="358" t="s">
        <v>150</v>
      </c>
    </row>
    <row r="68" spans="2:12" ht="14.25">
      <c r="L68" s="85" t="s">
        <v>151</v>
      </c>
    </row>
    <row r="69" spans="2:12">
      <c r="L69" s="357"/>
    </row>
  </sheetData>
  <customSheetViews>
    <customSheetView guid="{F09F7AC7-AFB1-4528-882D-64F3BA45AA1D}" topLeftCell="A25">
      <pageMargins left="0.5" right="0.45" top="0.5" bottom="0.5" header="0.5" footer="0.5"/>
      <pageSetup paperSize="9" orientation="portrait" horizontalDpi="4294967292" verticalDpi="300" r:id="rId1"/>
      <headerFooter alignWithMargins="0"/>
    </customSheetView>
    <customSheetView guid="{F6DEE78C-D331-4A00-8176-F1368F0DC044}" showPageBreaks="1" printArea="1" topLeftCell="A25">
      <pageMargins left="0.5" right="0.45" top="0.5" bottom="0.5" header="0.5" footer="0.5"/>
      <pageSetup paperSize="9" orientation="portrait" horizontalDpi="4294967292" verticalDpi="300" r:id="rId2"/>
      <headerFooter alignWithMargins="0"/>
    </customSheetView>
  </customSheetViews>
  <phoneticPr fontId="0" type="noConversion"/>
  <hyperlinks>
    <hyperlink ref="L67" location="'3.5a'!A1" display="Go to next page"/>
    <hyperlink ref="L68" location="Contents!A1" display="Back to Contents"/>
  </hyperlinks>
  <pageMargins left="0.5" right="0.45" top="0.5" bottom="0.5" header="0.5" footer="0.5"/>
  <pageSetup paperSize="9" scale="84" orientation="portrait" horizontalDpi="4294967292" verticalDpi="300"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4977F3CE9A248B75ED77E219C4407" ma:contentTypeVersion="2" ma:contentTypeDescription="Create a new document." ma:contentTypeScope="" ma:versionID="6e3b28500284ab63a19fc678246a2bdd">
  <xsd:schema xmlns:xsd="http://www.w3.org/2001/XMLSchema" xmlns:xs="http://www.w3.org/2001/XMLSchema" xmlns:p="http://schemas.microsoft.com/office/2006/metadata/properties" xmlns:ns2="9b2d39f6-61fa-4e8f-a906-a49a6be860b1" targetNamespace="http://schemas.microsoft.com/office/2006/metadata/properties" ma:root="true" ma:fieldsID="2e9a624e0b8730b7e6f4db9f190dd9e9" ns2:_="">
    <xsd:import namespace="9b2d39f6-61fa-4e8f-a906-a49a6be860b1"/>
    <xsd:element name="properties">
      <xsd:complexType>
        <xsd:sequence>
          <xsd:element name="documentManagement">
            <xsd:complexType>
              <xsd:all>
                <xsd:element ref="ns2:Yearbook_x0020_Conte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d39f6-61fa-4e8f-a906-a49a6be860b1" elementFormDefault="qualified">
    <xsd:import namespace="http://schemas.microsoft.com/office/2006/documentManagement/types"/>
    <xsd:import namespace="http://schemas.microsoft.com/office/infopath/2007/PartnerControls"/>
    <xsd:element name="Yearbook_x0020_Contents" ma:index="1" nillable="true" ma:displayName="Yearbook Contents" ma:description="General&#10;Population and Vital Statistics&#10;Production&#10;Public Finance&#10;External Trade&#10;Prices, Wages and Employment&#10;Water and Climate&#10;Social&#10;Transport, Shipping and Tourism" ma:internalName="Yearbook_x0020_Contents">
      <xsd:simpleType>
        <xsd:restriction base="dms:Text">
          <xsd:maxLength value="255"/>
        </xsd:restriction>
      </xsd:simpleType>
    </xsd:element>
    <xsd:element name="Document_x0020_Type" ma:index="2" nillable="true" ma:displayName="Document Type" ma:default="Check Lists" ma:format="Dropdown" ma:internalName="Document_x0020_Type">
      <xsd:simpleType>
        <xsd:restriction base="dms:Choice">
          <xsd:enumeration value="Check Lists"/>
          <xsd:enumeration value="Calculation and Analysis Workbooks"/>
          <xsd:enumeration value="Data Input Workbooks"/>
          <xsd:enumeration value="Completed Workbooks"/>
          <xsd:enumeration value="PDF Yearbook Sections"/>
          <xsd:enumeration value="Commentaries"/>
          <xsd:enumeration value="Notes"/>
          <xsd:enumeration value="Miscellaneou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book_x0020_Contents xmlns="9b2d39f6-61fa-4e8f-a906-a49a6be860b1" xsi:nil="true"/>
    <Document_x0020_Type xmlns="9b2d39f6-61fa-4e8f-a906-a49a6be860b1">Completed Workbooks</Document_x0020_Type>
  </documentManagement>
</p:properties>
</file>

<file path=customXml/itemProps1.xml><?xml version="1.0" encoding="utf-8"?>
<ds:datastoreItem xmlns:ds="http://schemas.openxmlformats.org/officeDocument/2006/customXml" ds:itemID="{C1439B11-E38E-4AB8-A3E8-4B21FFF13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d39f6-61fa-4e8f-a906-a49a6be86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CD7527-8B6A-47A8-9364-9882B9B714CE}">
  <ds:schemaRefs>
    <ds:schemaRef ds:uri="http://schemas.microsoft.com/office/2006/metadata/longProperties"/>
  </ds:schemaRefs>
</ds:datastoreItem>
</file>

<file path=customXml/itemProps3.xml><?xml version="1.0" encoding="utf-8"?>
<ds:datastoreItem xmlns:ds="http://schemas.openxmlformats.org/officeDocument/2006/customXml" ds:itemID="{C5628E60-4119-4C45-9E63-54031181C770}">
  <ds:schemaRefs>
    <ds:schemaRef ds:uri="http://schemas.microsoft.com/sharepoint/v3/contenttype/forms"/>
  </ds:schemaRefs>
</ds:datastoreItem>
</file>

<file path=customXml/itemProps4.xml><?xml version="1.0" encoding="utf-8"?>
<ds:datastoreItem xmlns:ds="http://schemas.openxmlformats.org/officeDocument/2006/customXml" ds:itemID="{0C545201-C700-4D58-8A1A-958A87F69075}">
  <ds:schemaRef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9b2d39f6-61fa-4e8f-a906-a49a6be860b1"/>
    <ds:schemaRef ds:uri="http://purl.org/dc/elements/1.1/"/>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3 Production</vt:lpstr>
      <vt:lpstr>Contents</vt:lpstr>
      <vt:lpstr>3.1</vt:lpstr>
      <vt:lpstr>3.2</vt:lpstr>
      <vt:lpstr>3.3</vt:lpstr>
      <vt:lpstr>3.3 Charts</vt:lpstr>
      <vt:lpstr>3.4</vt:lpstr>
      <vt:lpstr>3.5</vt:lpstr>
      <vt:lpstr>3.5 Charts</vt:lpstr>
      <vt:lpstr>3.5a</vt:lpstr>
      <vt:lpstr>3.6</vt:lpstr>
      <vt:lpstr>3.7</vt:lpstr>
      <vt:lpstr>a</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Neil Fantom</cp:lastModifiedBy>
  <cp:lastPrinted>2015-06-01T14:26:44Z</cp:lastPrinted>
  <dcterms:created xsi:type="dcterms:W3CDTF">1998-04-08T19:51:01Z</dcterms:created>
  <dcterms:modified xsi:type="dcterms:W3CDTF">2017-10-16T13:37:16Z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0x010100C30DB289647E6A4FB6D11EF529700FB3</vt:lpwstr>
  </property>
</Properties>
</file>