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1340" windowHeight="6615" activeTab="0"/>
  </bookViews>
  <sheets>
    <sheet name="Introduction" sheetId="1" r:id="rId1"/>
    <sheet name="Participants" sheetId="2" r:id="rId2"/>
    <sheet name="Results- Themes" sheetId="3" r:id="rId3"/>
    <sheet name="Results- Questions" sheetId="4" r:id="rId4"/>
    <sheet name="Engagement" sheetId="5" r:id="rId5"/>
    <sheet name="Summary - all" sheetId="6" r:id="rId6"/>
    <sheet name="Summary- Paper" sheetId="7" r:id="rId7"/>
    <sheet name="Summary- Online" sheetId="8" r:id="rId8"/>
    <sheet name="Question 1" sheetId="9" r:id="rId9"/>
    <sheet name="Question 2" sheetId="10" r:id="rId10"/>
    <sheet name="Question 3" sheetId="11" r:id="rId11"/>
    <sheet name="Question 4" sheetId="12" r:id="rId12"/>
    <sheet name="Question 5" sheetId="13" r:id="rId13"/>
    <sheet name="Question 6" sheetId="14" r:id="rId14"/>
    <sheet name="Question 7" sheetId="15" r:id="rId15"/>
    <sheet name="Question 8" sheetId="16" r:id="rId16"/>
    <sheet name="Question 9" sheetId="17" r:id="rId17"/>
    <sheet name="Question 10" sheetId="18" r:id="rId18"/>
    <sheet name="Question 11" sheetId="19" r:id="rId19"/>
    <sheet name="Question 12" sheetId="20" r:id="rId20"/>
    <sheet name="Question 13" sheetId="21" r:id="rId21"/>
    <sheet name="Question 14" sheetId="22" r:id="rId22"/>
    <sheet name="Question 15" sheetId="23" r:id="rId23"/>
    <sheet name="Question 16" sheetId="24" r:id="rId24"/>
    <sheet name="Question 17" sheetId="25" r:id="rId25"/>
    <sheet name="Question 18" sheetId="26" r:id="rId26"/>
    <sheet name="Question 19" sheetId="27" r:id="rId27"/>
    <sheet name="Question 21" sheetId="28" r:id="rId28"/>
    <sheet name="Questionnaire" sheetId="29" r:id="rId29"/>
  </sheets>
  <definedNames>
    <definedName name="_xlfn.AGGREGATE" hidden="1">#NAME?</definedName>
  </definedNames>
  <calcPr calcMode="manual" fullCalcOnLoad="1"/>
</workbook>
</file>

<file path=xl/sharedStrings.xml><?xml version="1.0" encoding="utf-8"?>
<sst xmlns="http://schemas.openxmlformats.org/spreadsheetml/2006/main" count="2853" uniqueCount="230">
  <si>
    <t>Employee Opinion Survey 2015</t>
  </si>
  <si>
    <t>Performance &amp; Career</t>
  </si>
  <si>
    <t>Answer Options</t>
  </si>
  <si>
    <t>Strongly agree</t>
  </si>
  <si>
    <t>Agree</t>
  </si>
  <si>
    <t>Neither agree or disagree</t>
  </si>
  <si>
    <t>Disagree</t>
  </si>
  <si>
    <t>Strongly disagree</t>
  </si>
  <si>
    <t>Response Count</t>
  </si>
  <si>
    <t>I know what is expected of me in my job</t>
  </si>
  <si>
    <t>In the last 12 months my Manager has talked to me about my progress</t>
  </si>
  <si>
    <t>I am involved in planning the work objectives of my section or service area</t>
  </si>
  <si>
    <t>I believe that I can develop my career at SHG</t>
  </si>
  <si>
    <t>I want to develop my career at SHG</t>
  </si>
  <si>
    <t>answered question</t>
  </si>
  <si>
    <t>skipped question</t>
  </si>
  <si>
    <t>Change</t>
  </si>
  <si>
    <t>I am clear about the reasons for change within SHG</t>
  </si>
  <si>
    <t>I believe the SHG is changing for the better</t>
  </si>
  <si>
    <t>I think that SHG manages change well</t>
  </si>
  <si>
    <t>I can contribute to the change process</t>
  </si>
  <si>
    <t>Our Directors are establishing a clear direction for SHG</t>
  </si>
  <si>
    <t>Commitment &amp; Motivation</t>
  </si>
  <si>
    <t>I am proud to work for SHG</t>
  </si>
  <si>
    <t>I am happy to encourage friends to work at SHG</t>
  </si>
  <si>
    <t>I am happy to suggest how we can improve the way we work</t>
  </si>
  <si>
    <t>If I do a good job I have a better chance of getting a promotion or pay rise</t>
  </si>
  <si>
    <t>I plan to be working for SHG a year from now</t>
  </si>
  <si>
    <t>Communication</t>
  </si>
  <si>
    <t>SHG does a good job communicating about changes or decisions that affect me</t>
  </si>
  <si>
    <t>SHG keeps me up-to-date with important issues</t>
  </si>
  <si>
    <t>I feel free to express my opinions without worrying about negative consequences</t>
  </si>
  <si>
    <t>Information flows well from senior managers to staff</t>
  </si>
  <si>
    <t>Decision Making</t>
  </si>
  <si>
    <t>Decisions are made quickly where I work</t>
  </si>
  <si>
    <t>I have the freedom to make my own decisions about how to do my job</t>
  </si>
  <si>
    <t>I have to get approval to do things most of the time</t>
  </si>
  <si>
    <t>Health, Safety and Wellness</t>
  </si>
  <si>
    <t>I am satisfied with the safety measures that are in place in SHG</t>
  </si>
  <si>
    <t>I am satisfied with the physical workplace conditions in my place of work</t>
  </si>
  <si>
    <t>SHG takes health, safety and wellness seriously</t>
  </si>
  <si>
    <t>I can leave work to take care of personal matters if I need to</t>
  </si>
  <si>
    <t>I often work longer than my contracted hours</t>
  </si>
  <si>
    <t>Pay</t>
  </si>
  <si>
    <t>I am paid appropriately for my qualifications and work-related experience</t>
  </si>
  <si>
    <t>The current pay system encourages me to stay at SHG</t>
  </si>
  <si>
    <t>The current pay system encourages me to do more than is expected of me</t>
  </si>
  <si>
    <t>I am satisfied with SHG's approach to annual pay increases</t>
  </si>
  <si>
    <t>Reward &amp; Recognition</t>
  </si>
  <si>
    <t>Strongly Agree</t>
  </si>
  <si>
    <t>Neither Agree or disagree</t>
  </si>
  <si>
    <t>Hard work is usually rewarded at SHG</t>
  </si>
  <si>
    <t>My line manager recognises me whenever I do a good job</t>
  </si>
  <si>
    <t>SHG rewards individual and team efforts</t>
  </si>
  <si>
    <t>I believe that rewards are given fairly where I work</t>
  </si>
  <si>
    <t>Planning</t>
  </si>
  <si>
    <t>SHG is good at planning for the future</t>
  </si>
  <si>
    <t>I am clear about SHG's plans for the next 12 months</t>
  </si>
  <si>
    <t>My views are sought on my team's plans for the future</t>
  </si>
  <si>
    <t>I am clear about my team's plans for the next 12 months</t>
  </si>
  <si>
    <t>Policies and Procedures</t>
  </si>
  <si>
    <t>The SHG Code of Management for employees makes sense to me</t>
  </si>
  <si>
    <t>The work policies and procedures in my department are well developed and organised</t>
  </si>
  <si>
    <t>It is easy to get answers to questions about HR policies</t>
  </si>
  <si>
    <t>Procedures necessary to do my job often involve unnecessary steps</t>
  </si>
  <si>
    <t>Quality</t>
  </si>
  <si>
    <t>SHG provide quality services to the people of St Helena</t>
  </si>
  <si>
    <t>Good customer service is a top priority in my department</t>
  </si>
  <si>
    <t>My team has a clear set of quality service standards</t>
  </si>
  <si>
    <t>I know my role in helping SHG deliver good quality services</t>
  </si>
  <si>
    <t>Resources</t>
  </si>
  <si>
    <t>Stongly disagree</t>
  </si>
  <si>
    <t>I can get the information I need to do my job</t>
  </si>
  <si>
    <t>I can get the tools I need to do my job</t>
  </si>
  <si>
    <t>My Skills and abilities are fully used within SHG</t>
  </si>
  <si>
    <t>My team has capacity to deal with unplanned work</t>
  </si>
  <si>
    <t>My job is a good fit to my skills and interests</t>
  </si>
  <si>
    <t>Respect &amp; Value</t>
  </si>
  <si>
    <t>I feel I am valued at work by my line manager</t>
  </si>
  <si>
    <t>All employees are treated equally</t>
  </si>
  <si>
    <t>My suggestions are given serious consideration</t>
  </si>
  <si>
    <t>I am treated with respect by my immediate work colleagues</t>
  </si>
  <si>
    <t>I am treated with respect by other employees of SHG</t>
  </si>
  <si>
    <t>Job Satisfaction</t>
  </si>
  <si>
    <t>I am satisfied with my workload</t>
  </si>
  <si>
    <t>I have the opportunity to find solutions that allow me to achieve my targets</t>
  </si>
  <si>
    <t>I enjoy my job</t>
  </si>
  <si>
    <t>Senior Managers</t>
  </si>
  <si>
    <t>I am able to contact my Senior Manager if I need to</t>
  </si>
  <si>
    <t>My Senior Manager establishes a clear direction for my section</t>
  </si>
  <si>
    <t>My Senior Manager displays commitment, team spirit, and pride in working for SHG</t>
  </si>
  <si>
    <t>My Senior Manager is open to feedback from multiple sources</t>
  </si>
  <si>
    <t>Line Manager</t>
  </si>
  <si>
    <t>My Line Manager treats me fairly</t>
  </si>
  <si>
    <t>My Line Manager is usually available to me when I have questions or need help</t>
  </si>
  <si>
    <t>My Line Manager sets a good example</t>
  </si>
  <si>
    <t>My Line Manager takes a personal interest in helping me to get ahead at my job</t>
  </si>
  <si>
    <t>I am satisfied with the quality of supervision I receive</t>
  </si>
  <si>
    <t>Teamwork</t>
  </si>
  <si>
    <t>I believe that all the divisions in SHG interact and work together to achieve a common goal</t>
  </si>
  <si>
    <t>The people I work with cooperate to get the work done</t>
  </si>
  <si>
    <t>Our leaders are committed to working as ‘one organisation’</t>
  </si>
  <si>
    <t>Training</t>
  </si>
  <si>
    <t>I am aware of available training and development activities</t>
  </si>
  <si>
    <t>I get the training I need to do a first-class job</t>
  </si>
  <si>
    <t>My training only meets my needs for my current job</t>
  </si>
  <si>
    <t>I will get the opportunity to fully develop my skills and abilities within SHG</t>
  </si>
  <si>
    <t>Directorate</t>
  </si>
  <si>
    <t>Corporate Services</t>
  </si>
  <si>
    <t>ENRD</t>
  </si>
  <si>
    <t>Health</t>
  </si>
  <si>
    <t>Safeguarding</t>
  </si>
  <si>
    <t>Police</t>
  </si>
  <si>
    <t>Education</t>
  </si>
  <si>
    <t>Access</t>
  </si>
  <si>
    <t>Other</t>
  </si>
  <si>
    <t>Prefer not to say</t>
  </si>
  <si>
    <t>Grade:</t>
  </si>
  <si>
    <t>A-C</t>
  </si>
  <si>
    <t>D-E</t>
  </si>
  <si>
    <t>F or over</t>
  </si>
  <si>
    <t>TC</t>
  </si>
  <si>
    <t>Index</t>
  </si>
  <si>
    <t>I have to get approval to do things most of the time*</t>
  </si>
  <si>
    <t>* -vely phrased question</t>
  </si>
  <si>
    <t>% Neutral</t>
  </si>
  <si>
    <t>% Negative</t>
  </si>
  <si>
    <t>Procedures necessary to do my job often involve unnecessary steps*</t>
  </si>
  <si>
    <t>* -vly phrased question</t>
  </si>
  <si>
    <t>Question</t>
  </si>
  <si>
    <t>Theme</t>
  </si>
  <si>
    <t xml:space="preserve">Ranking </t>
  </si>
  <si>
    <t>Grade</t>
  </si>
  <si>
    <t>Total Number of Respondents</t>
  </si>
  <si>
    <t>Paper</t>
  </si>
  <si>
    <t>All</t>
  </si>
  <si>
    <t xml:space="preserve">Performance &amp; Career </t>
  </si>
  <si>
    <t>Online</t>
  </si>
  <si>
    <t>Overall</t>
  </si>
  <si>
    <t>Overall Results for Theme</t>
  </si>
  <si>
    <t>Highest</t>
  </si>
  <si>
    <t>Lowest</t>
  </si>
  <si>
    <t>% Postivie</t>
  </si>
  <si>
    <t>I {don't} have to get approval to do things most of the time*</t>
  </si>
  <si>
    <t>Average score, 5= strongly agree, 1 = strongly disagree</t>
  </si>
  <si>
    <t>Percentage of people who "agree" or "strongly agree" with statement</t>
  </si>
  <si>
    <t>Percentage of people who don't know or "Neither agree or disagree" with statement</t>
  </si>
  <si>
    <t>Percentage of people who "disagree" or "strongly disagree" with statement</t>
  </si>
  <si>
    <t xml:space="preserve">* Negatively phrased question. This has been adjusted for and the scoring inverted. </t>
  </si>
  <si>
    <t>Engagement Question</t>
  </si>
  <si>
    <t>Top 5</t>
  </si>
  <si>
    <t>Bottom 5</t>
  </si>
  <si>
    <t>Overall Ranking (/76)</t>
  </si>
  <si>
    <t>Engagement Ranking (/13)</t>
  </si>
  <si>
    <t>%</t>
  </si>
  <si>
    <t>Poor in engagement and overall</t>
  </si>
  <si>
    <t>Ranked highly in both engagment and overall</t>
  </si>
  <si>
    <t>Poor in engagement, moderate overall</t>
  </si>
  <si>
    <t>Poor in engagement, good overall</t>
  </si>
  <si>
    <t>Interpretation</t>
  </si>
  <si>
    <r>
      <rPr>
        <b/>
        <sz val="10"/>
        <rFont val="Arial"/>
        <family val="2"/>
      </rPr>
      <t>Contents:</t>
    </r>
    <r>
      <rPr>
        <sz val="10"/>
        <rFont val="Arial"/>
        <family val="2"/>
      </rPr>
      <t xml:space="preserve"> This work book contains data from the 2015 St Helena Government Employee Survey</t>
    </r>
  </si>
  <si>
    <r>
      <rPr>
        <b/>
        <sz val="10"/>
        <rFont val="Arial"/>
        <family val="2"/>
      </rPr>
      <t>Survey dates:</t>
    </r>
    <r>
      <rPr>
        <sz val="10"/>
        <rFont val="Arial"/>
        <family val="2"/>
      </rPr>
      <t xml:space="preserve"> 12th May- 2nd June 2015</t>
    </r>
  </si>
  <si>
    <r>
      <rPr>
        <b/>
        <sz val="10"/>
        <rFont val="Arial"/>
        <family val="2"/>
      </rPr>
      <t xml:space="preserve">Survey Population: </t>
    </r>
    <r>
      <rPr>
        <sz val="10"/>
        <rFont val="Arial"/>
        <family val="2"/>
      </rPr>
      <t>All SHG Employees (excludes: ESH, Connect and TC officers in these offices in addition to Judicial Services and the Public Solicitors Office)</t>
    </r>
  </si>
  <si>
    <t>Contact:</t>
  </si>
  <si>
    <t>In case of query please contact:</t>
  </si>
  <si>
    <t>John Paterson</t>
  </si>
  <si>
    <t>Project Lead</t>
  </si>
  <si>
    <t>St Helena Government</t>
  </si>
  <si>
    <t>Email:</t>
  </si>
  <si>
    <t>john.paterson@sainthelena.gov.sh</t>
  </si>
  <si>
    <t>Name</t>
  </si>
  <si>
    <t>Role</t>
  </si>
  <si>
    <t>Department</t>
  </si>
  <si>
    <t>Organisation</t>
  </si>
  <si>
    <t>Paula McLeod</t>
  </si>
  <si>
    <t>Technical Lead</t>
  </si>
  <si>
    <t>Statistics Office</t>
  </si>
  <si>
    <t>paula.mcleod@sainthelena.gov.sh</t>
  </si>
  <si>
    <t>% of Responses</t>
  </si>
  <si>
    <t>-</t>
  </si>
  <si>
    <t>% of SHG Headcount</t>
  </si>
  <si>
    <t>Response Count by Directorate</t>
  </si>
  <si>
    <t>Response Rate by Grade Range</t>
  </si>
  <si>
    <t xml:space="preserve">Positive response below 55% </t>
  </si>
  <si>
    <t>Positive response of 55% or above (more people agree than not)</t>
  </si>
  <si>
    <t>Positive response of 70% or above (majority of people agree)</t>
  </si>
  <si>
    <t>Strength</t>
  </si>
  <si>
    <t>Area for Improvement</t>
  </si>
  <si>
    <t>Priority for Improvement</t>
  </si>
  <si>
    <t>Participants</t>
  </si>
  <si>
    <t>Results by Theme</t>
  </si>
  <si>
    <t>Scoring</t>
  </si>
  <si>
    <t>Average score for theme (5= Strongly Agree, 1= Strongly Disagree)</t>
  </si>
  <si>
    <t>Results by Question</t>
  </si>
  <si>
    <t>Employee Engagment</t>
  </si>
  <si>
    <t>Overall Summary</t>
  </si>
  <si>
    <t>% Survey Response</t>
  </si>
  <si>
    <t xml:space="preserve">% Headcount Response </t>
  </si>
  <si>
    <t>2015 Employee Opinion Survey</t>
  </si>
  <si>
    <t xml:space="preserve">Below are several statements grouped under the "themes" of concern to SHG employees. Please rate each statement according to how strongly, or not, you agree with it. Record your answer by ticking or marking the box alongside which shows your level of agreement with the statement. </t>
  </si>
  <si>
    <t>I believe that SHG is changing for the better</t>
  </si>
  <si>
    <t xml:space="preserve">I am happy to encourage friends to work at SHG </t>
  </si>
  <si>
    <t xml:space="preserve">Information flows well from senior managers to staff </t>
  </si>
  <si>
    <t>Health, Safety &amp; Wellness</t>
  </si>
  <si>
    <t xml:space="preserve">I am paid appropriately for my qualifications and work-related experience </t>
  </si>
  <si>
    <t>The current pay system encourages me to stay with SHG</t>
  </si>
  <si>
    <t>I am satisfied with SHG’s approach to annual pay increases</t>
  </si>
  <si>
    <t>I am clear about SHG’s plans for the next 12 months</t>
  </si>
  <si>
    <t>Policies &amp; Procedures</t>
  </si>
  <si>
    <t xml:space="preserve">Quality </t>
  </si>
  <si>
    <t>SHG provides quality services to the people of St Helena</t>
  </si>
  <si>
    <t>My skills and abilities are fully used within SHG</t>
  </si>
  <si>
    <t>I  enjoy my job</t>
  </si>
  <si>
    <t>Senior Manager</t>
  </si>
  <si>
    <t xml:space="preserve">My Line Manager treats me fairly </t>
  </si>
  <si>
    <t>Our Managers are committed to working as ‘one organisation’</t>
  </si>
  <si>
    <t xml:space="preserve">It will be very helpful to look at how employee opinions vary between directorates, departments and grades. You answers are treated with the strictest of confidence: no-one will link your answers back to you and we will make sure that we group answers so that responses from small sections stay anonymous. You do not have to provide any details you are not comfortable with but it will be very helpful if you do.  </t>
  </si>
  <si>
    <t>Directorate:</t>
  </si>
  <si>
    <t xml:space="preserve">Section: </t>
  </si>
  <si>
    <t>F or above</t>
  </si>
  <si>
    <t xml:space="preserve">Finally, if you have anything else to add, or have any comments or feedback you would like taken in to consideration please add in the box below. This is not a requirement of the survey, just an opportunity for you to let us know what you are thinking. </t>
  </si>
  <si>
    <t>Additional Comments:</t>
  </si>
  <si>
    <t>Summary- Paper Responses</t>
  </si>
  <si>
    <t>Summary- Online Responses</t>
  </si>
  <si>
    <t xml:space="preserve">Tel: </t>
  </si>
  <si>
    <t>(+290) 22470 x230</t>
  </si>
  <si>
    <t>(+290) 22138</t>
  </si>
  <si>
    <t>% Positive</t>
  </si>
  <si>
    <t>Corporate Human Resources</t>
  </si>
  <si>
    <t xml:space="preserv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</si>
</sst>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00000"/>
    <numFmt numFmtId="176" formatCode="0.0000"/>
    <numFmt numFmtId="177" formatCode="0.000"/>
    <numFmt numFmtId="178" formatCode="0.0"/>
    <numFmt numFmtId="179" formatCode="0.000%"/>
    <numFmt numFmtId="180" formatCode="0.0000%"/>
    <numFmt numFmtId="181" formatCode="[$-809]dd\ mmmm\ yyyy"/>
    <numFmt numFmtId="182" formatCode="&quot;Yes&quot;;&quot;Yes&quot;;&quot;No&quot;"/>
    <numFmt numFmtId="183" formatCode="&quot;True&quot;;&quot;True&quot;;&quot;False&quot;"/>
    <numFmt numFmtId="184" formatCode="&quot;On&quot;;&quot;On&quot;;&quot;Off&quot;"/>
    <numFmt numFmtId="185" formatCode="[$€-2]\ #,##0.00_);[Red]\([$€-2]\ #,##0.00\)"/>
  </numFmts>
  <fonts count="90">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b/>
      <sz val="12"/>
      <name val="Arial"/>
      <family val="2"/>
    </font>
    <font>
      <sz val="12"/>
      <name val="Arial"/>
      <family val="2"/>
    </font>
    <font>
      <b/>
      <i/>
      <sz val="12"/>
      <name val="Arial"/>
      <family val="2"/>
    </font>
    <font>
      <b/>
      <i/>
      <sz val="10"/>
      <name val="Microsoft Sans Serif"/>
      <family val="2"/>
    </font>
    <font>
      <sz val="10"/>
      <name val="Arial"/>
      <family val="2"/>
    </font>
    <font>
      <b/>
      <sz val="10"/>
      <name val="Arial"/>
      <family val="2"/>
    </font>
    <font>
      <sz val="10"/>
      <color indexed="63"/>
      <name val="Calibri"/>
      <family val="0"/>
    </font>
    <font>
      <sz val="10"/>
      <color indexed="63"/>
      <name val="Microsoft Sans Serif"/>
      <family val="0"/>
    </font>
    <font>
      <sz val="8.45"/>
      <color indexed="63"/>
      <name val="Microsoft Sans Serif"/>
      <family val="0"/>
    </font>
    <font>
      <sz val="11"/>
      <color indexed="63"/>
      <name val="Arial"/>
      <family val="0"/>
    </font>
    <font>
      <sz val="10.5"/>
      <color indexed="63"/>
      <name val="Arial"/>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u val="single"/>
      <sz val="10"/>
      <color indexed="20"/>
      <name val="Microsoft Sans Serif"/>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4"/>
      <color indexed="63"/>
      <name val="Arial"/>
      <family val="2"/>
    </font>
    <font>
      <sz val="12"/>
      <color indexed="63"/>
      <name val="Arial"/>
      <family val="2"/>
    </font>
    <font>
      <b/>
      <i/>
      <sz val="12"/>
      <color indexed="63"/>
      <name val="Arial"/>
      <family val="2"/>
    </font>
    <font>
      <sz val="12"/>
      <color indexed="63"/>
      <name val="Calibri"/>
      <family val="2"/>
    </font>
    <font>
      <sz val="12"/>
      <color indexed="53"/>
      <name val="Arial"/>
      <family val="2"/>
    </font>
    <font>
      <sz val="10"/>
      <color indexed="63"/>
      <name val="Arial"/>
      <family val="2"/>
    </font>
    <font>
      <b/>
      <sz val="11"/>
      <color indexed="63"/>
      <name val="Arial"/>
      <family val="2"/>
    </font>
    <font>
      <b/>
      <i/>
      <sz val="11"/>
      <color indexed="63"/>
      <name val="Arial"/>
      <family val="2"/>
    </font>
    <font>
      <sz val="14"/>
      <color indexed="63"/>
      <name val="Calibri"/>
      <family val="2"/>
    </font>
    <font>
      <b/>
      <sz val="12"/>
      <color indexed="63"/>
      <name val="Arial"/>
      <family val="2"/>
    </font>
    <font>
      <b/>
      <sz val="11.5"/>
      <color indexed="63"/>
      <name val="Arial"/>
      <family val="2"/>
    </font>
    <font>
      <b/>
      <sz val="20"/>
      <color indexed="63"/>
      <name val="Arial"/>
      <family val="2"/>
    </font>
    <font>
      <b/>
      <i/>
      <sz val="14"/>
      <color indexed="63"/>
      <name val="Arial"/>
      <family val="2"/>
    </font>
    <font>
      <b/>
      <i/>
      <sz val="16"/>
      <color indexed="63"/>
      <name val="Arial"/>
      <family val="2"/>
    </font>
    <font>
      <b/>
      <sz val="18"/>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00"/>
      <name val="Calibri"/>
      <family val="2"/>
    </font>
    <font>
      <b/>
      <sz val="14"/>
      <color rgb="FF222222"/>
      <name val="Arial"/>
      <family val="2"/>
    </font>
    <font>
      <sz val="12"/>
      <color rgb="FF111111"/>
      <name val="Arial"/>
      <family val="2"/>
    </font>
    <font>
      <b/>
      <i/>
      <sz val="12"/>
      <color rgb="FF000000"/>
      <name val="Arial"/>
      <family val="2"/>
    </font>
    <font>
      <sz val="12"/>
      <color rgb="FF000000"/>
      <name val="Calibri"/>
      <family val="2"/>
    </font>
    <font>
      <b/>
      <i/>
      <sz val="12"/>
      <color rgb="FF111111"/>
      <name val="Arial"/>
      <family val="2"/>
    </font>
    <font>
      <sz val="12"/>
      <color rgb="FF000000"/>
      <name val="Arial"/>
      <family val="2"/>
    </font>
    <font>
      <sz val="12"/>
      <color rgb="FFFF0000"/>
      <name val="Arial"/>
      <family val="2"/>
    </font>
    <font>
      <sz val="10"/>
      <color rgb="FF111111"/>
      <name val="Arial"/>
      <family val="2"/>
    </font>
    <font>
      <b/>
      <sz val="11"/>
      <color rgb="FF222222"/>
      <name val="Arial"/>
      <family val="2"/>
    </font>
    <font>
      <b/>
      <sz val="11"/>
      <color rgb="FF111111"/>
      <name val="Arial"/>
      <family val="2"/>
    </font>
    <font>
      <b/>
      <i/>
      <sz val="11"/>
      <color rgb="FF000000"/>
      <name val="Arial"/>
      <family val="2"/>
    </font>
    <font>
      <sz val="11"/>
      <color rgb="FF000000"/>
      <name val="Arial"/>
      <family val="2"/>
    </font>
    <font>
      <b/>
      <sz val="11"/>
      <color rgb="FF000000"/>
      <name val="Arial"/>
      <family val="2"/>
    </font>
    <font>
      <sz val="12"/>
      <color rgb="FF222222"/>
      <name val="Arial"/>
      <family val="2"/>
    </font>
    <font>
      <sz val="14"/>
      <color rgb="FF000000"/>
      <name val="Calibri"/>
      <family val="2"/>
    </font>
    <font>
      <b/>
      <sz val="12"/>
      <color rgb="FF222222"/>
      <name val="Arial"/>
      <family val="2"/>
    </font>
    <font>
      <b/>
      <sz val="11.5"/>
      <color rgb="FF222222"/>
      <name val="Arial"/>
      <family val="2"/>
    </font>
    <font>
      <b/>
      <sz val="20"/>
      <color rgb="FF222222"/>
      <name val="Arial"/>
      <family val="2"/>
    </font>
    <font>
      <b/>
      <i/>
      <sz val="14"/>
      <color rgb="FF000000"/>
      <name val="Arial"/>
      <family val="2"/>
    </font>
    <font>
      <b/>
      <i/>
      <sz val="16"/>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8"/>
        <bgColor indexed="64"/>
      </patternFill>
    </fill>
    <fill>
      <patternFill patternType="solid">
        <fgColor rgb="FFFFC0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rgb="FFBFBFBF"/>
        <bgColor indexed="64"/>
      </patternFill>
    </fill>
    <fill>
      <patternFill patternType="solid">
        <fgColor rgb="FF000000"/>
        <bgColor indexed="64"/>
      </patternFill>
    </fill>
    <fill>
      <patternFill patternType="solid">
        <fgColor rgb="FFFFFFFF"/>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right/>
      <top/>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style="thin"/>
      <right style="thin"/>
      <top/>
      <bottom style="thin"/>
    </border>
    <border>
      <left style="thin"/>
      <right style="medium"/>
      <top/>
      <bottom style="thin"/>
    </border>
    <border>
      <left style="medium"/>
      <right/>
      <top/>
      <bottom style="medium"/>
    </border>
    <border>
      <left/>
      <right style="medium"/>
      <top/>
      <bottom style="medium"/>
    </border>
    <border>
      <left/>
      <right style="thin"/>
      <top style="thin"/>
      <bottom/>
    </border>
    <border>
      <left style="thin"/>
      <right style="thin"/>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medium"/>
      <right style="thin"/>
      <top/>
      <bottom style="thin"/>
    </border>
    <border>
      <left style="medium"/>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style="thin"/>
      <top style="medium"/>
      <bottom style="thin"/>
    </border>
    <border>
      <left style="medium"/>
      <right style="thin"/>
      <top style="medium"/>
      <bottom style="medium"/>
    </border>
    <border>
      <left style="medium"/>
      <right style="thin"/>
      <top style="thin"/>
      <bottom/>
    </border>
    <border>
      <left style="thin"/>
      <right style="thin"/>
      <top style="thin"/>
      <bottom/>
    </border>
    <border>
      <left style="thin"/>
      <right style="medium"/>
      <top style="thin"/>
      <bottom/>
    </border>
    <border>
      <left/>
      <right style="thin"/>
      <top/>
      <bottom style="thin"/>
    </border>
    <border>
      <left/>
      <right style="thin"/>
      <top style="medium"/>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33">
    <xf numFmtId="0" fontId="0" fillId="0" borderId="0" xfId="0" applyAlignment="1">
      <alignment/>
    </xf>
    <xf numFmtId="0" fontId="3" fillId="33" borderId="0" xfId="0" applyFont="1" applyFill="1" applyAlignment="1">
      <alignment horizontal="center" vertical="center" wrapText="1"/>
    </xf>
    <xf numFmtId="0" fontId="3" fillId="34" borderId="0" xfId="0" applyFont="1" applyFill="1" applyAlignment="1">
      <alignment horizontal="center" vertical="center" wrapText="1"/>
    </xf>
    <xf numFmtId="0" fontId="0" fillId="35" borderId="0" xfId="0" applyFill="1" applyAlignment="1">
      <alignment horizontal="center" vertical="center"/>
    </xf>
    <xf numFmtId="1" fontId="0" fillId="33" borderId="0" xfId="0" applyNumberFormat="1" applyFill="1" applyAlignment="1">
      <alignment horizontal="center" vertical="center"/>
    </xf>
    <xf numFmtId="0" fontId="3" fillId="34" borderId="0" xfId="0" applyFont="1" applyFill="1" applyAlignment="1">
      <alignment horizontal="right"/>
    </xf>
    <xf numFmtId="172" fontId="0" fillId="33" borderId="0" xfId="0" applyNumberFormat="1" applyFill="1" applyAlignment="1">
      <alignment horizontal="center" vertical="center"/>
    </xf>
    <xf numFmtId="2" fontId="0" fillId="0" borderId="0" xfId="0" applyNumberFormat="1" applyAlignment="1">
      <alignment/>
    </xf>
    <xf numFmtId="2" fontId="2" fillId="0" borderId="0" xfId="0" applyNumberFormat="1" applyFont="1" applyAlignment="1">
      <alignment/>
    </xf>
    <xf numFmtId="0" fontId="0" fillId="0" borderId="0" xfId="0" applyFont="1" applyAlignment="1">
      <alignment/>
    </xf>
    <xf numFmtId="0" fontId="3" fillId="33" borderId="0" xfId="0" applyFont="1" applyFill="1" applyAlignment="1">
      <alignment horizontal="center" vertical="center" wrapText="1"/>
    </xf>
    <xf numFmtId="9" fontId="0" fillId="0" borderId="0" xfId="59" applyFont="1" applyAlignment="1">
      <alignment/>
    </xf>
    <xf numFmtId="9" fontId="2" fillId="0" borderId="0" xfId="59" applyFont="1" applyAlignment="1">
      <alignment/>
    </xf>
    <xf numFmtId="0" fontId="2" fillId="36" borderId="0" xfId="0" applyFont="1" applyFill="1" applyAlignment="1">
      <alignment vertical="center" wrapText="1"/>
    </xf>
    <xf numFmtId="0" fontId="0" fillId="0" borderId="0" xfId="0" applyAlignment="1">
      <alignment horizontal="left" vertical="top"/>
    </xf>
    <xf numFmtId="0" fontId="3" fillId="36" borderId="0" xfId="0" applyFont="1" applyFill="1" applyAlignment="1">
      <alignment horizontal="left" vertical="top" wrapText="1"/>
    </xf>
    <xf numFmtId="2" fontId="0" fillId="0" borderId="0" xfId="59" applyNumberFormat="1" applyFont="1" applyAlignment="1">
      <alignment/>
    </xf>
    <xf numFmtId="1" fontId="3" fillId="34" borderId="0" xfId="0" applyNumberFormat="1" applyFont="1" applyFill="1" applyAlignment="1">
      <alignment horizontal="right"/>
    </xf>
    <xf numFmtId="1" fontId="0" fillId="0" borderId="0" xfId="59" applyNumberFormat="1" applyFont="1" applyAlignment="1">
      <alignment/>
    </xf>
    <xf numFmtId="0" fontId="5" fillId="0" borderId="0" xfId="0" applyFont="1" applyAlignment="1">
      <alignment/>
    </xf>
    <xf numFmtId="0" fontId="6" fillId="0" borderId="0" xfId="0" applyFont="1" applyAlignment="1">
      <alignment/>
    </xf>
    <xf numFmtId="0" fontId="7" fillId="37" borderId="0" xfId="0" applyFont="1" applyFill="1" applyAlignment="1">
      <alignment/>
    </xf>
    <xf numFmtId="178" fontId="6" fillId="37" borderId="0" xfId="0" applyNumberFormat="1" applyFont="1" applyFill="1" applyAlignment="1">
      <alignment/>
    </xf>
    <xf numFmtId="9" fontId="6" fillId="37" borderId="0" xfId="59" applyFont="1" applyFill="1" applyAlignment="1">
      <alignment/>
    </xf>
    <xf numFmtId="0" fontId="7" fillId="38" borderId="0" xfId="0" applyFont="1" applyFill="1" applyAlignment="1">
      <alignment/>
    </xf>
    <xf numFmtId="178" fontId="6" fillId="38" borderId="0" xfId="0" applyNumberFormat="1" applyFont="1" applyFill="1" applyAlignment="1">
      <alignment/>
    </xf>
    <xf numFmtId="9" fontId="6" fillId="38" borderId="0" xfId="59" applyFont="1" applyFill="1" applyAlignment="1">
      <alignment/>
    </xf>
    <xf numFmtId="0" fontId="5" fillId="38" borderId="10" xfId="0" applyFont="1" applyFill="1" applyBorder="1" applyAlignment="1">
      <alignment/>
    </xf>
    <xf numFmtId="178" fontId="5" fillId="38" borderId="10" xfId="0" applyNumberFormat="1" applyFont="1" applyFill="1" applyBorder="1" applyAlignment="1">
      <alignment/>
    </xf>
    <xf numFmtId="9" fontId="5" fillId="38" borderId="10" xfId="59" applyFont="1" applyFill="1" applyBorder="1" applyAlignment="1">
      <alignment/>
    </xf>
    <xf numFmtId="0" fontId="5" fillId="39" borderId="0" xfId="0" applyFont="1" applyFill="1" applyAlignment="1">
      <alignment/>
    </xf>
    <xf numFmtId="0" fontId="0" fillId="0" borderId="0" xfId="0" applyAlignment="1">
      <alignment/>
    </xf>
    <xf numFmtId="0" fontId="4" fillId="34" borderId="0" xfId="0" applyFont="1" applyFill="1" applyAlignment="1">
      <alignment/>
    </xf>
    <xf numFmtId="0" fontId="8" fillId="34" borderId="0" xfId="0" applyFont="1" applyFill="1" applyAlignment="1">
      <alignment horizontal="right"/>
    </xf>
    <xf numFmtId="0" fontId="0" fillId="0" borderId="0" xfId="0" applyFill="1" applyAlignment="1">
      <alignment/>
    </xf>
    <xf numFmtId="178" fontId="6" fillId="0" borderId="0" xfId="0" applyNumberFormat="1" applyFont="1" applyAlignment="1">
      <alignment/>
    </xf>
    <xf numFmtId="9" fontId="6" fillId="0" borderId="0" xfId="59" applyFont="1" applyAlignment="1">
      <alignment/>
    </xf>
    <xf numFmtId="0" fontId="7" fillId="0" borderId="0" xfId="0" applyFont="1" applyAlignment="1">
      <alignment/>
    </xf>
    <xf numFmtId="178" fontId="5" fillId="0" borderId="0" xfId="0" applyNumberFormat="1" applyFont="1" applyAlignment="1">
      <alignment/>
    </xf>
    <xf numFmtId="0" fontId="0" fillId="35" borderId="0" xfId="0" applyFill="1" applyAlignment="1">
      <alignment/>
    </xf>
    <xf numFmtId="0" fontId="2" fillId="35" borderId="0" xfId="0" applyFont="1" applyFill="1" applyAlignment="1">
      <alignment/>
    </xf>
    <xf numFmtId="0" fontId="0" fillId="0" borderId="0" xfId="0" applyFont="1" applyAlignment="1">
      <alignment/>
    </xf>
    <xf numFmtId="0" fontId="2" fillId="36" borderId="0" xfId="0" applyFont="1" applyFill="1" applyAlignment="1">
      <alignment vertical="center"/>
    </xf>
    <xf numFmtId="0" fontId="0" fillId="40" borderId="0" xfId="0" applyFont="1" applyFill="1" applyAlignment="1">
      <alignment/>
    </xf>
    <xf numFmtId="0" fontId="5" fillId="38" borderId="11" xfId="0" applyFont="1" applyFill="1" applyBorder="1" applyAlignment="1">
      <alignment/>
    </xf>
    <xf numFmtId="0" fontId="68" fillId="0" borderId="0" xfId="0" applyFont="1" applyAlignment="1">
      <alignment vertical="center"/>
    </xf>
    <xf numFmtId="0" fontId="6" fillId="41" borderId="0" xfId="0" applyFont="1" applyFill="1" applyBorder="1" applyAlignment="1">
      <alignment/>
    </xf>
    <xf numFmtId="0" fontId="7" fillId="37" borderId="0" xfId="0" applyFont="1" applyFill="1" applyBorder="1" applyAlignment="1">
      <alignment/>
    </xf>
    <xf numFmtId="178" fontId="6" fillId="37" borderId="0" xfId="0" applyNumberFormat="1" applyFont="1" applyFill="1" applyBorder="1" applyAlignment="1">
      <alignment/>
    </xf>
    <xf numFmtId="9" fontId="6" fillId="37" borderId="0" xfId="59" applyFont="1" applyFill="1" applyBorder="1" applyAlignment="1">
      <alignment/>
    </xf>
    <xf numFmtId="0" fontId="7" fillId="41" borderId="0" xfId="0" applyFont="1" applyFill="1" applyBorder="1" applyAlignment="1">
      <alignment/>
    </xf>
    <xf numFmtId="0" fontId="0" fillId="35" borderId="0" xfId="0" applyFill="1" applyAlignment="1">
      <alignment wrapText="1"/>
    </xf>
    <xf numFmtId="0" fontId="3" fillId="33" borderId="0" xfId="0" applyFont="1" applyFill="1" applyAlignment="1">
      <alignment vertical="center" wrapText="1"/>
    </xf>
    <xf numFmtId="1" fontId="0" fillId="0" borderId="0" xfId="0" applyNumberFormat="1" applyAlignment="1">
      <alignment/>
    </xf>
    <xf numFmtId="9" fontId="0" fillId="33" borderId="0" xfId="59" applyFont="1" applyFill="1" applyAlignment="1">
      <alignment horizontal="center" vertical="center"/>
    </xf>
    <xf numFmtId="178" fontId="0" fillId="0" borderId="0" xfId="0" applyNumberFormat="1" applyAlignment="1">
      <alignment/>
    </xf>
    <xf numFmtId="178" fontId="2" fillId="0" borderId="0" xfId="0" applyNumberFormat="1" applyFont="1" applyAlignment="1">
      <alignment/>
    </xf>
    <xf numFmtId="0" fontId="9" fillId="0" borderId="0" xfId="0" applyFont="1" applyAlignment="1">
      <alignment/>
    </xf>
    <xf numFmtId="0" fontId="10" fillId="0" borderId="0" xfId="0" applyFont="1" applyAlignment="1">
      <alignment/>
    </xf>
    <xf numFmtId="0" fontId="60" fillId="0" borderId="0" xfId="53" applyAlignment="1">
      <alignment/>
    </xf>
    <xf numFmtId="172" fontId="0" fillId="33" borderId="0" xfId="0" applyNumberFormat="1" applyFont="1" applyFill="1" applyAlignment="1">
      <alignment horizontal="center" vertical="center"/>
    </xf>
    <xf numFmtId="9" fontId="3" fillId="34" borderId="0" xfId="59" applyFont="1" applyFill="1" applyAlignment="1">
      <alignment horizontal="center" vertical="center" wrapText="1"/>
    </xf>
    <xf numFmtId="9" fontId="5" fillId="37" borderId="11" xfId="59" applyFont="1" applyFill="1" applyBorder="1" applyAlignment="1">
      <alignment/>
    </xf>
    <xf numFmtId="0" fontId="5" fillId="41" borderId="11" xfId="0" applyFont="1" applyFill="1" applyBorder="1" applyAlignment="1">
      <alignment/>
    </xf>
    <xf numFmtId="0" fontId="5" fillId="0" borderId="0" xfId="0" applyFont="1" applyAlignment="1">
      <alignment/>
    </xf>
    <xf numFmtId="172" fontId="0" fillId="0" borderId="0" xfId="0" applyNumberFormat="1" applyAlignment="1">
      <alignment/>
    </xf>
    <xf numFmtId="0" fontId="69" fillId="0" borderId="0" xfId="0" applyFont="1" applyFill="1" applyBorder="1" applyAlignment="1">
      <alignment/>
    </xf>
    <xf numFmtId="0" fontId="70" fillId="0" borderId="12" xfId="0" applyFont="1" applyFill="1" applyBorder="1" applyAlignment="1">
      <alignment vertical="top"/>
    </xf>
    <xf numFmtId="0" fontId="69" fillId="0" borderId="13" xfId="0" applyFont="1" applyFill="1" applyBorder="1" applyAlignment="1">
      <alignment textRotation="90"/>
    </xf>
    <xf numFmtId="0" fontId="69" fillId="0" borderId="14" xfId="0" applyFont="1" applyFill="1" applyBorder="1" applyAlignment="1">
      <alignment textRotation="90"/>
    </xf>
    <xf numFmtId="0" fontId="71" fillId="42" borderId="15" xfId="0" applyFont="1" applyFill="1" applyBorder="1" applyAlignment="1">
      <alignment horizontal="left" vertical="center"/>
    </xf>
    <xf numFmtId="0" fontId="71" fillId="42" borderId="0" xfId="0" applyFont="1" applyFill="1" applyBorder="1" applyAlignment="1">
      <alignment horizontal="left" vertical="center"/>
    </xf>
    <xf numFmtId="0" fontId="71" fillId="42" borderId="16" xfId="0" applyFont="1" applyFill="1" applyBorder="1" applyAlignment="1">
      <alignment horizontal="left" vertical="center"/>
    </xf>
    <xf numFmtId="0" fontId="69" fillId="42" borderId="17" xfId="0" applyFont="1" applyFill="1" applyBorder="1" applyAlignment="1">
      <alignment/>
    </xf>
    <xf numFmtId="0" fontId="69" fillId="42" borderId="18" xfId="0" applyFont="1" applyFill="1" applyBorder="1" applyAlignment="1">
      <alignment/>
    </xf>
    <xf numFmtId="0" fontId="69" fillId="42" borderId="19" xfId="0" applyFont="1" applyFill="1" applyBorder="1" applyAlignment="1">
      <alignment/>
    </xf>
    <xf numFmtId="0" fontId="71" fillId="0" borderId="15" xfId="0" applyFont="1" applyFill="1" applyBorder="1" applyAlignment="1">
      <alignment horizontal="left" vertical="center"/>
    </xf>
    <xf numFmtId="0" fontId="71" fillId="0" borderId="0" xfId="0" applyFont="1" applyFill="1" applyBorder="1" applyAlignment="1">
      <alignment horizontal="left" vertical="center"/>
    </xf>
    <xf numFmtId="0" fontId="71" fillId="0" borderId="16" xfId="0" applyFont="1" applyFill="1" applyBorder="1" applyAlignment="1">
      <alignment horizontal="left" vertical="center"/>
    </xf>
    <xf numFmtId="0" fontId="69" fillId="0" borderId="20" xfId="0" applyFont="1" applyFill="1" applyBorder="1" applyAlignment="1">
      <alignment/>
    </xf>
    <xf numFmtId="0" fontId="69" fillId="0" borderId="11" xfId="0" applyFont="1" applyFill="1" applyBorder="1" applyAlignment="1">
      <alignment/>
    </xf>
    <xf numFmtId="0" fontId="69" fillId="0" borderId="21" xfId="0" applyFont="1" applyFill="1" applyBorder="1" applyAlignment="1">
      <alignment/>
    </xf>
    <xf numFmtId="0" fontId="69" fillId="42" borderId="20" xfId="0" applyFont="1" applyFill="1" applyBorder="1" applyAlignment="1">
      <alignment/>
    </xf>
    <xf numFmtId="0" fontId="69" fillId="42" borderId="22" xfId="0" applyFont="1" applyFill="1" applyBorder="1" applyAlignment="1">
      <alignment/>
    </xf>
    <xf numFmtId="0" fontId="69" fillId="42" borderId="23" xfId="0" applyFont="1" applyFill="1" applyBorder="1" applyAlignment="1">
      <alignment/>
    </xf>
    <xf numFmtId="0" fontId="71" fillId="42" borderId="24" xfId="0" applyFont="1" applyFill="1" applyBorder="1" applyAlignment="1">
      <alignment horizontal="left" vertical="center"/>
    </xf>
    <xf numFmtId="0" fontId="71" fillId="42" borderId="12" xfId="0" applyFont="1" applyFill="1" applyBorder="1" applyAlignment="1">
      <alignment horizontal="left" vertical="center"/>
    </xf>
    <xf numFmtId="0" fontId="71" fillId="42" borderId="25" xfId="0" applyFont="1" applyFill="1" applyBorder="1" applyAlignment="1">
      <alignment horizontal="left" vertical="center"/>
    </xf>
    <xf numFmtId="0" fontId="69" fillId="42" borderId="26" xfId="0" applyFont="1" applyFill="1" applyBorder="1" applyAlignment="1">
      <alignment/>
    </xf>
    <xf numFmtId="0" fontId="69" fillId="42" borderId="27" xfId="0" applyFont="1" applyFill="1" applyBorder="1" applyAlignment="1">
      <alignment/>
    </xf>
    <xf numFmtId="0" fontId="69" fillId="42" borderId="28" xfId="0" applyFont="1" applyFill="1" applyBorder="1" applyAlignment="1">
      <alignment/>
    </xf>
    <xf numFmtId="0" fontId="72" fillId="0" borderId="29" xfId="0" applyFont="1" applyFill="1" applyBorder="1" applyAlignment="1">
      <alignment horizontal="left" vertical="center" wrapText="1"/>
    </xf>
    <xf numFmtId="0" fontId="71" fillId="0" borderId="30" xfId="0" applyFont="1" applyFill="1" applyBorder="1" applyAlignment="1">
      <alignment horizontal="left" vertical="center"/>
    </xf>
    <xf numFmtId="0" fontId="71" fillId="0" borderId="31" xfId="0" applyFont="1" applyFill="1" applyBorder="1" applyAlignment="1">
      <alignment horizontal="left" vertical="center"/>
    </xf>
    <xf numFmtId="0" fontId="69" fillId="43" borderId="20" xfId="0" applyFont="1" applyFill="1" applyBorder="1" applyAlignment="1">
      <alignment/>
    </xf>
    <xf numFmtId="0" fontId="69" fillId="43" borderId="11" xfId="0" applyFont="1" applyFill="1" applyBorder="1" applyAlignment="1">
      <alignment/>
    </xf>
    <xf numFmtId="0" fontId="69" fillId="43" borderId="21" xfId="0" applyFont="1" applyFill="1" applyBorder="1" applyAlignment="1">
      <alignment/>
    </xf>
    <xf numFmtId="0" fontId="73" fillId="42" borderId="0" xfId="0" applyFont="1" applyFill="1" applyBorder="1" applyAlignment="1">
      <alignment/>
    </xf>
    <xf numFmtId="0" fontId="73" fillId="42" borderId="16" xfId="0" applyFont="1" applyFill="1" applyBorder="1" applyAlignment="1">
      <alignment/>
    </xf>
    <xf numFmtId="0" fontId="69" fillId="42" borderId="11" xfId="0" applyFont="1" applyFill="1" applyBorder="1" applyAlignment="1">
      <alignment/>
    </xf>
    <xf numFmtId="0" fontId="69" fillId="42" borderId="21" xfId="0" applyFont="1" applyFill="1" applyBorder="1" applyAlignment="1">
      <alignment/>
    </xf>
    <xf numFmtId="0" fontId="72" fillId="0" borderId="15" xfId="0" applyFont="1" applyFill="1" applyBorder="1" applyAlignment="1">
      <alignment horizontal="left" vertical="center" wrapText="1"/>
    </xf>
    <xf numFmtId="0" fontId="73" fillId="0" borderId="0" xfId="0" applyFont="1" applyFill="1" applyBorder="1" applyAlignment="1">
      <alignment/>
    </xf>
    <xf numFmtId="0" fontId="69" fillId="43" borderId="32" xfId="0" applyFont="1" applyFill="1" applyBorder="1" applyAlignment="1">
      <alignment/>
    </xf>
    <xf numFmtId="0" fontId="69" fillId="43" borderId="22" xfId="0" applyFont="1" applyFill="1" applyBorder="1" applyAlignment="1">
      <alignment/>
    </xf>
    <xf numFmtId="0" fontId="69" fillId="43" borderId="23" xfId="0" applyFont="1" applyFill="1" applyBorder="1" applyAlignment="1">
      <alignment/>
    </xf>
    <xf numFmtId="0" fontId="69" fillId="42" borderId="33" xfId="0" applyFont="1" applyFill="1" applyBorder="1" applyAlignment="1">
      <alignment/>
    </xf>
    <xf numFmtId="0" fontId="69" fillId="0" borderId="33" xfId="0" applyFont="1" applyFill="1" applyBorder="1" applyAlignment="1">
      <alignment/>
    </xf>
    <xf numFmtId="0" fontId="72" fillId="0" borderId="34"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69" fillId="43" borderId="37" xfId="0" applyFont="1" applyFill="1" applyBorder="1" applyAlignment="1">
      <alignment/>
    </xf>
    <xf numFmtId="0" fontId="69" fillId="43" borderId="38" xfId="0" applyFont="1" applyFill="1" applyBorder="1" applyAlignment="1">
      <alignment/>
    </xf>
    <xf numFmtId="0" fontId="69" fillId="43" borderId="39" xfId="0" applyFont="1" applyFill="1" applyBorder="1" applyAlignment="1">
      <alignment/>
    </xf>
    <xf numFmtId="0" fontId="71" fillId="0" borderId="24" xfId="0" applyFont="1" applyFill="1" applyBorder="1" applyAlignment="1">
      <alignment horizontal="left" vertical="center"/>
    </xf>
    <xf numFmtId="0" fontId="71" fillId="0" borderId="12" xfId="0" applyFont="1" applyFill="1" applyBorder="1" applyAlignment="1">
      <alignment horizontal="left" vertical="center"/>
    </xf>
    <xf numFmtId="0" fontId="71" fillId="0" borderId="25" xfId="0" applyFont="1" applyFill="1" applyBorder="1" applyAlignment="1">
      <alignment horizontal="left" vertical="center"/>
    </xf>
    <xf numFmtId="0" fontId="69" fillId="0" borderId="37" xfId="0" applyFont="1" applyFill="1" applyBorder="1" applyAlignment="1">
      <alignment/>
    </xf>
    <xf numFmtId="0" fontId="69" fillId="0" borderId="38" xfId="0" applyFont="1" applyFill="1" applyBorder="1" applyAlignment="1">
      <alignment/>
    </xf>
    <xf numFmtId="0" fontId="69" fillId="0" borderId="39" xfId="0" applyFont="1" applyFill="1" applyBorder="1" applyAlignment="1">
      <alignment/>
    </xf>
    <xf numFmtId="0" fontId="71" fillId="0" borderId="35" xfId="0" applyFont="1" applyFill="1" applyBorder="1" applyAlignment="1">
      <alignment horizontal="left" vertical="center"/>
    </xf>
    <xf numFmtId="0" fontId="71" fillId="0" borderId="36" xfId="0" applyFont="1" applyFill="1" applyBorder="1" applyAlignment="1">
      <alignment horizontal="left" vertical="center"/>
    </xf>
    <xf numFmtId="0" fontId="69" fillId="43" borderId="17" xfId="0" applyFont="1" applyFill="1" applyBorder="1" applyAlignment="1">
      <alignment/>
    </xf>
    <xf numFmtId="0" fontId="69" fillId="43" borderId="18" xfId="0" applyFont="1" applyFill="1" applyBorder="1" applyAlignment="1">
      <alignment/>
    </xf>
    <xf numFmtId="0" fontId="69" fillId="43" borderId="19" xfId="0" applyFont="1" applyFill="1" applyBorder="1" applyAlignment="1">
      <alignment/>
    </xf>
    <xf numFmtId="0" fontId="72" fillId="42" borderId="0" xfId="0" applyFont="1" applyFill="1" applyBorder="1" applyAlignment="1">
      <alignment horizontal="left" vertical="center" wrapText="1"/>
    </xf>
    <xf numFmtId="0" fontId="72" fillId="42" borderId="16" xfId="0" applyFont="1" applyFill="1" applyBorder="1" applyAlignment="1">
      <alignment horizontal="left" vertical="center" wrapText="1"/>
    </xf>
    <xf numFmtId="0" fontId="72" fillId="0" borderId="24" xfId="0" applyFont="1" applyFill="1" applyBorder="1" applyAlignment="1">
      <alignment horizontal="left" vertical="center" wrapText="1"/>
    </xf>
    <xf numFmtId="0" fontId="69" fillId="43" borderId="40" xfId="0" applyFont="1" applyFill="1" applyBorder="1" applyAlignment="1">
      <alignment/>
    </xf>
    <xf numFmtId="0" fontId="71" fillId="42" borderId="34" xfId="0" applyFont="1" applyFill="1" applyBorder="1" applyAlignment="1">
      <alignment horizontal="left" vertical="center"/>
    </xf>
    <xf numFmtId="0" fontId="72" fillId="42" borderId="35" xfId="0" applyFont="1" applyFill="1" applyBorder="1" applyAlignment="1">
      <alignment horizontal="left" vertical="center" wrapText="1"/>
    </xf>
    <xf numFmtId="0" fontId="72" fillId="42" borderId="36" xfId="0" applyFont="1" applyFill="1" applyBorder="1" applyAlignment="1">
      <alignment horizontal="left" vertical="center" wrapText="1"/>
    </xf>
    <xf numFmtId="0" fontId="71" fillId="44" borderId="0" xfId="0" applyFont="1" applyFill="1" applyBorder="1" applyAlignment="1">
      <alignment horizontal="left" vertical="center"/>
    </xf>
    <xf numFmtId="0" fontId="71" fillId="44" borderId="16" xfId="0" applyFont="1" applyFill="1" applyBorder="1" applyAlignment="1">
      <alignment horizontal="left" vertical="center"/>
    </xf>
    <xf numFmtId="0" fontId="69" fillId="44" borderId="40" xfId="0" applyFont="1" applyFill="1" applyBorder="1" applyAlignment="1">
      <alignment/>
    </xf>
    <xf numFmtId="0" fontId="69" fillId="44" borderId="38" xfId="0" applyFont="1" applyFill="1" applyBorder="1" applyAlignment="1">
      <alignment/>
    </xf>
    <xf numFmtId="0" fontId="69" fillId="44" borderId="39" xfId="0" applyFont="1" applyFill="1" applyBorder="1" applyAlignment="1">
      <alignment/>
    </xf>
    <xf numFmtId="0" fontId="72" fillId="42" borderId="12" xfId="0" applyFont="1" applyFill="1" applyBorder="1" applyAlignment="1">
      <alignment horizontal="left" vertical="center" wrapText="1"/>
    </xf>
    <xf numFmtId="0" fontId="72" fillId="42" borderId="25" xfId="0" applyFont="1" applyFill="1" applyBorder="1" applyAlignment="1">
      <alignment horizontal="left" vertical="center" wrapText="1"/>
    </xf>
    <xf numFmtId="0" fontId="69" fillId="43" borderId="33" xfId="0" applyFont="1" applyFill="1" applyBorder="1" applyAlignment="1">
      <alignment/>
    </xf>
    <xf numFmtId="0" fontId="74" fillId="0" borderId="15" xfId="0" applyFont="1" applyFill="1" applyBorder="1" applyAlignment="1">
      <alignment horizontal="left" vertical="center"/>
    </xf>
    <xf numFmtId="0" fontId="72" fillId="0" borderId="0" xfId="0" applyFont="1" applyFill="1" applyBorder="1" applyAlignment="1">
      <alignment horizontal="left" vertical="center" wrapText="1"/>
    </xf>
    <xf numFmtId="0" fontId="69" fillId="43" borderId="41" xfId="0" applyFont="1" applyFill="1" applyBorder="1" applyAlignment="1">
      <alignment/>
    </xf>
    <xf numFmtId="0" fontId="69" fillId="0" borderId="42" xfId="0" applyFont="1" applyFill="1" applyBorder="1" applyAlignment="1">
      <alignment textRotation="90"/>
    </xf>
    <xf numFmtId="0" fontId="71" fillId="42" borderId="15" xfId="0" applyFont="1" applyFill="1" applyBorder="1" applyAlignment="1">
      <alignment horizontal="left" vertical="top" wrapText="1"/>
    </xf>
    <xf numFmtId="0" fontId="71" fillId="42" borderId="0" xfId="0" applyFont="1" applyFill="1" applyBorder="1" applyAlignment="1">
      <alignment horizontal="left" vertical="top" wrapText="1"/>
    </xf>
    <xf numFmtId="0" fontId="69" fillId="42" borderId="43" xfId="0" applyFont="1" applyFill="1" applyBorder="1" applyAlignment="1">
      <alignment/>
    </xf>
    <xf numFmtId="0" fontId="69" fillId="42" borderId="44" xfId="0" applyFont="1" applyFill="1" applyBorder="1" applyAlignment="1">
      <alignment/>
    </xf>
    <xf numFmtId="0" fontId="69" fillId="42" borderId="45" xfId="0" applyFont="1" applyFill="1" applyBorder="1" applyAlignment="1">
      <alignment/>
    </xf>
    <xf numFmtId="0" fontId="69" fillId="0" borderId="43" xfId="0" applyFont="1" applyFill="1" applyBorder="1" applyAlignment="1">
      <alignment/>
    </xf>
    <xf numFmtId="0" fontId="69" fillId="0" borderId="44" xfId="0" applyFont="1" applyFill="1" applyBorder="1" applyAlignment="1">
      <alignment/>
    </xf>
    <xf numFmtId="0" fontId="69" fillId="0" borderId="45" xfId="0" applyFont="1" applyFill="1" applyBorder="1" applyAlignment="1">
      <alignment/>
    </xf>
    <xf numFmtId="0" fontId="71" fillId="0" borderId="35" xfId="0" applyFont="1" applyFill="1" applyBorder="1" applyAlignment="1">
      <alignment horizontal="left" vertical="top" wrapText="1"/>
    </xf>
    <xf numFmtId="0" fontId="69" fillId="0" borderId="0" xfId="0" applyFont="1" applyFill="1" applyBorder="1" applyAlignment="1">
      <alignment horizontal="left"/>
    </xf>
    <xf numFmtId="0" fontId="72" fillId="0" borderId="12" xfId="0" applyFont="1" applyFill="1" applyBorder="1" applyAlignment="1">
      <alignment horizontal="left" vertical="center" wrapText="1"/>
    </xf>
    <xf numFmtId="0" fontId="72" fillId="0" borderId="25" xfId="0" applyFont="1" applyFill="1" applyBorder="1" applyAlignment="1">
      <alignment horizontal="left" vertical="center" wrapText="1"/>
    </xf>
    <xf numFmtId="0" fontId="69" fillId="0" borderId="40" xfId="0" applyFont="1" applyFill="1" applyBorder="1" applyAlignment="1">
      <alignment/>
    </xf>
    <xf numFmtId="0" fontId="69" fillId="43" borderId="46" xfId="0" applyFont="1" applyFill="1" applyBorder="1" applyAlignment="1">
      <alignment/>
    </xf>
    <xf numFmtId="0" fontId="69" fillId="0" borderId="26" xfId="0" applyFont="1" applyFill="1" applyBorder="1" applyAlignment="1">
      <alignment/>
    </xf>
    <xf numFmtId="0" fontId="72" fillId="0" borderId="16" xfId="0" applyFont="1" applyFill="1" applyBorder="1" applyAlignment="1">
      <alignment horizontal="left" vertical="center" wrapText="1"/>
    </xf>
    <xf numFmtId="0" fontId="69" fillId="42" borderId="40" xfId="0" applyFont="1" applyFill="1" applyBorder="1" applyAlignment="1">
      <alignment/>
    </xf>
    <xf numFmtId="0" fontId="69" fillId="42" borderId="38" xfId="0" applyFont="1" applyFill="1" applyBorder="1" applyAlignment="1">
      <alignment/>
    </xf>
    <xf numFmtId="0" fontId="69" fillId="42" borderId="39" xfId="0" applyFont="1" applyFill="1" applyBorder="1" applyAlignment="1">
      <alignment/>
    </xf>
    <xf numFmtId="0" fontId="75" fillId="0" borderId="15" xfId="0" applyFont="1" applyFill="1" applyBorder="1" applyAlignment="1">
      <alignment horizontal="left" vertical="center"/>
    </xf>
    <xf numFmtId="0" fontId="67" fillId="43" borderId="41" xfId="0" applyFont="1" applyFill="1" applyBorder="1" applyAlignment="1">
      <alignment/>
    </xf>
    <xf numFmtId="0" fontId="67" fillId="43" borderId="18" xfId="0" applyFont="1" applyFill="1" applyBorder="1" applyAlignment="1">
      <alignment/>
    </xf>
    <xf numFmtId="0" fontId="67" fillId="43" borderId="19" xfId="0" applyFont="1" applyFill="1" applyBorder="1" applyAlignment="1">
      <alignment/>
    </xf>
    <xf numFmtId="0" fontId="72" fillId="42" borderId="0" xfId="0" applyFont="1" applyFill="1" applyBorder="1" applyAlignment="1">
      <alignment horizontal="center" vertical="center" wrapText="1"/>
    </xf>
    <xf numFmtId="0" fontId="69" fillId="44" borderId="33" xfId="0" applyFont="1" applyFill="1" applyBorder="1" applyAlignment="1">
      <alignment/>
    </xf>
    <xf numFmtId="0" fontId="69" fillId="44" borderId="11" xfId="0" applyFont="1" applyFill="1" applyBorder="1" applyAlignment="1">
      <alignment/>
    </xf>
    <xf numFmtId="0" fontId="69" fillId="44" borderId="21" xfId="0" applyFont="1" applyFill="1" applyBorder="1" applyAlignment="1">
      <alignment/>
    </xf>
    <xf numFmtId="0" fontId="69" fillId="42" borderId="37" xfId="0" applyFont="1" applyFill="1" applyBorder="1" applyAlignment="1">
      <alignment/>
    </xf>
    <xf numFmtId="0" fontId="69" fillId="42" borderId="33" xfId="0" applyFont="1" applyFill="1" applyBorder="1" applyAlignment="1">
      <alignment textRotation="90"/>
    </xf>
    <xf numFmtId="0" fontId="69" fillId="42" borderId="11" xfId="0" applyFont="1" applyFill="1" applyBorder="1" applyAlignment="1">
      <alignment textRotation="90"/>
    </xf>
    <xf numFmtId="0" fontId="69" fillId="42" borderId="21" xfId="0" applyFont="1" applyFill="1" applyBorder="1" applyAlignment="1">
      <alignment textRotation="90"/>
    </xf>
    <xf numFmtId="0" fontId="76" fillId="42" borderId="12" xfId="0" applyFont="1" applyFill="1" applyBorder="1" applyAlignment="1">
      <alignment horizontal="left" vertical="center"/>
    </xf>
    <xf numFmtId="0" fontId="67" fillId="42" borderId="37" xfId="0" applyFont="1" applyFill="1" applyBorder="1" applyAlignment="1">
      <alignment/>
    </xf>
    <xf numFmtId="0" fontId="67" fillId="42" borderId="38" xfId="0" applyFont="1" applyFill="1" applyBorder="1" applyAlignment="1">
      <alignment/>
    </xf>
    <xf numFmtId="0" fontId="67" fillId="42" borderId="39" xfId="0" applyFont="1" applyFill="1" applyBorder="1" applyAlignment="1">
      <alignment/>
    </xf>
    <xf numFmtId="0" fontId="69" fillId="43" borderId="47" xfId="0" applyFont="1" applyFill="1" applyBorder="1" applyAlignment="1">
      <alignment/>
    </xf>
    <xf numFmtId="0" fontId="69" fillId="43" borderId="13" xfId="0" applyFont="1" applyFill="1" applyBorder="1" applyAlignment="1">
      <alignment/>
    </xf>
    <xf numFmtId="0" fontId="69" fillId="43" borderId="14" xfId="0" applyFont="1" applyFill="1" applyBorder="1" applyAlignment="1">
      <alignment/>
    </xf>
    <xf numFmtId="0" fontId="69" fillId="42" borderId="46" xfId="0" applyFont="1" applyFill="1" applyBorder="1" applyAlignment="1">
      <alignment/>
    </xf>
    <xf numFmtId="0" fontId="77" fillId="0" borderId="0" xfId="0" applyFont="1" applyFill="1" applyBorder="1" applyAlignment="1">
      <alignment horizontal="left" vertical="center"/>
    </xf>
    <xf numFmtId="0" fontId="78" fillId="0" borderId="0" xfId="0" applyFont="1" applyFill="1" applyBorder="1" applyAlignment="1">
      <alignment horizontal="left" vertical="top" wrapText="1"/>
    </xf>
    <xf numFmtId="0" fontId="79" fillId="0" borderId="0" xfId="0" applyFont="1" applyFill="1" applyBorder="1" applyAlignment="1">
      <alignment vertical="top" wrapText="1"/>
    </xf>
    <xf numFmtId="0" fontId="80" fillId="0" borderId="0" xfId="0" applyFont="1" applyFill="1" applyBorder="1" applyAlignment="1">
      <alignment horizontal="left" vertical="center" wrapText="1"/>
    </xf>
    <xf numFmtId="0" fontId="81" fillId="0" borderId="0" xfId="0" applyFont="1" applyFill="1" applyBorder="1" applyAlignment="1">
      <alignment/>
    </xf>
    <xf numFmtId="0" fontId="82" fillId="0" borderId="0" xfId="0" applyFont="1" applyFill="1" applyBorder="1" applyAlignment="1">
      <alignment/>
    </xf>
    <xf numFmtId="0" fontId="69" fillId="0" borderId="48" xfId="0" applyFont="1" applyFill="1" applyBorder="1" applyAlignment="1">
      <alignment/>
    </xf>
    <xf numFmtId="0" fontId="77" fillId="0" borderId="0" xfId="0" applyFont="1" applyFill="1" applyBorder="1" applyAlignment="1">
      <alignment vertical="top" wrapText="1"/>
    </xf>
    <xf numFmtId="0" fontId="69" fillId="0" borderId="34" xfId="0" applyFont="1" applyFill="1" applyBorder="1" applyAlignment="1">
      <alignment vertical="top"/>
    </xf>
    <xf numFmtId="0" fontId="69" fillId="0" borderId="35" xfId="0" applyFont="1" applyFill="1" applyBorder="1" applyAlignment="1">
      <alignment/>
    </xf>
    <xf numFmtId="0" fontId="83" fillId="0" borderId="35" xfId="0" applyFont="1" applyFill="1" applyBorder="1" applyAlignment="1">
      <alignment horizontal="left" wrapText="1"/>
    </xf>
    <xf numFmtId="0" fontId="84" fillId="0" borderId="36" xfId="0" applyFont="1" applyFill="1" applyBorder="1" applyAlignment="1">
      <alignment/>
    </xf>
    <xf numFmtId="0" fontId="69" fillId="0" borderId="15" xfId="0" applyFont="1" applyFill="1" applyBorder="1" applyAlignment="1">
      <alignment vertical="top"/>
    </xf>
    <xf numFmtId="0" fontId="84" fillId="0" borderId="0" xfId="0" applyFont="1" applyFill="1" applyBorder="1" applyAlignment="1">
      <alignment/>
    </xf>
    <xf numFmtId="0" fontId="69" fillId="0" borderId="0" xfId="0" applyFont="1" applyFill="1" applyBorder="1" applyAlignment="1">
      <alignment vertical="top"/>
    </xf>
    <xf numFmtId="0" fontId="84" fillId="0" borderId="16" xfId="0" applyFont="1" applyFill="1" applyBorder="1" applyAlignment="1">
      <alignment/>
    </xf>
    <xf numFmtId="0" fontId="78" fillId="0" borderId="0" xfId="0" applyFont="1" applyFill="1" applyBorder="1" applyAlignment="1">
      <alignment horizontal="left" wrapText="1"/>
    </xf>
    <xf numFmtId="0" fontId="85" fillId="0" borderId="0" xfId="0" applyFont="1" applyFill="1" applyBorder="1" applyAlignment="1">
      <alignment horizontal="left" wrapText="1"/>
    </xf>
    <xf numFmtId="0" fontId="78" fillId="0" borderId="16" xfId="0" applyFont="1" applyFill="1" applyBorder="1" applyAlignment="1">
      <alignment horizontal="left" wrapText="1"/>
    </xf>
    <xf numFmtId="0" fontId="85" fillId="0" borderId="16" xfId="0" applyFont="1" applyFill="1" applyBorder="1" applyAlignment="1">
      <alignment horizontal="left" wrapText="1"/>
    </xf>
    <xf numFmtId="0" fontId="69" fillId="0" borderId="16" xfId="0" applyFont="1" applyFill="1" applyBorder="1" applyAlignment="1">
      <alignment vertical="top"/>
    </xf>
    <xf numFmtId="0" fontId="69" fillId="0" borderId="15" xfId="0" applyFont="1" applyFill="1" applyBorder="1" applyAlignment="1">
      <alignment/>
    </xf>
    <xf numFmtId="0" fontId="69" fillId="0" borderId="24" xfId="0" applyFont="1" applyFill="1" applyBorder="1" applyAlignment="1">
      <alignment/>
    </xf>
    <xf numFmtId="0" fontId="69" fillId="0" borderId="12" xfId="0" applyFont="1" applyFill="1" applyBorder="1" applyAlignment="1">
      <alignment/>
    </xf>
    <xf numFmtId="0" fontId="69" fillId="0" borderId="12" xfId="0" applyFont="1" applyFill="1" applyBorder="1" applyAlignment="1">
      <alignment vertical="top"/>
    </xf>
    <xf numFmtId="0" fontId="69" fillId="0" borderId="25" xfId="0" applyFont="1" applyFill="1" applyBorder="1" applyAlignment="1">
      <alignment vertical="top"/>
    </xf>
    <xf numFmtId="0" fontId="0" fillId="35" borderId="0" xfId="0" applyFill="1" applyAlignment="1">
      <alignment wrapText="1"/>
    </xf>
    <xf numFmtId="0" fontId="2" fillId="36" borderId="0" xfId="0" applyFont="1" applyFill="1" applyAlignment="1">
      <alignment horizontal="center" vertical="center" wrapText="1"/>
    </xf>
    <xf numFmtId="0" fontId="4" fillId="34" borderId="0" xfId="0" applyFont="1" applyFill="1" applyAlignment="1">
      <alignment horizontal="right"/>
    </xf>
    <xf numFmtId="0" fontId="3" fillId="33" borderId="0" xfId="0" applyFont="1" applyFill="1" applyAlignment="1">
      <alignment vertical="center" wrapText="1"/>
    </xf>
    <xf numFmtId="0" fontId="0" fillId="35" borderId="0" xfId="0" applyFont="1" applyFill="1" applyAlignment="1">
      <alignment wrapText="1"/>
    </xf>
    <xf numFmtId="0" fontId="0" fillId="0" borderId="0" xfId="0" applyAlignment="1">
      <alignment horizontal="center"/>
    </xf>
    <xf numFmtId="0" fontId="2" fillId="36" borderId="0" xfId="0" applyFont="1" applyFill="1" applyAlignment="1">
      <alignment vertical="center" wrapText="1"/>
    </xf>
    <xf numFmtId="0" fontId="1" fillId="33" borderId="0" xfId="0" applyFont="1" applyFill="1" applyAlignment="1">
      <alignment vertical="center" wrapText="1"/>
    </xf>
    <xf numFmtId="0" fontId="4" fillId="36" borderId="0" xfId="0" applyFont="1" applyFill="1" applyAlignment="1">
      <alignment horizontal="right"/>
    </xf>
    <xf numFmtId="0" fontId="2" fillId="36" borderId="0" xfId="0" applyFont="1" applyFill="1" applyAlignment="1">
      <alignment horizontal="left" vertical="center" wrapText="1"/>
    </xf>
    <xf numFmtId="0" fontId="3" fillId="34" borderId="0" xfId="0" applyFont="1" applyFill="1" applyAlignment="1">
      <alignment horizontal="center" vertical="center" wrapText="1"/>
    </xf>
    <xf numFmtId="0" fontId="86" fillId="0" borderId="0" xfId="0" applyFont="1" applyFill="1" applyBorder="1" applyAlignment="1">
      <alignment horizontal="left" vertical="top" wrapText="1"/>
    </xf>
    <xf numFmtId="0" fontId="87" fillId="0" borderId="12" xfId="0" applyFont="1" applyFill="1" applyBorder="1" applyAlignment="1">
      <alignment horizontal="center" vertical="center"/>
    </xf>
    <xf numFmtId="0" fontId="88" fillId="0" borderId="49" xfId="0" applyFont="1" applyFill="1" applyBorder="1" applyAlignment="1">
      <alignment horizontal="center" vertical="center" wrapText="1"/>
    </xf>
    <xf numFmtId="0" fontId="88" fillId="0" borderId="50"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72" fillId="0" borderId="49" xfId="0" applyFont="1" applyFill="1" applyBorder="1" applyAlignment="1">
      <alignment horizontal="left" vertical="center" wrapText="1"/>
    </xf>
    <xf numFmtId="0" fontId="72" fillId="0" borderId="50" xfId="0" applyFont="1" applyFill="1" applyBorder="1" applyAlignment="1">
      <alignment horizontal="left" vertical="center" wrapText="1"/>
    </xf>
    <xf numFmtId="0" fontId="72" fillId="0" borderId="51" xfId="0" applyFont="1" applyFill="1" applyBorder="1" applyAlignment="1">
      <alignment horizontal="left" vertical="center" wrapText="1"/>
    </xf>
    <xf numFmtId="0" fontId="69" fillId="43" borderId="50" xfId="0" applyFont="1" applyFill="1" applyBorder="1" applyAlignment="1">
      <alignment horizontal="center" textRotation="90"/>
    </xf>
    <xf numFmtId="0" fontId="69" fillId="43" borderId="51" xfId="0" applyFont="1" applyFill="1" applyBorder="1" applyAlignment="1">
      <alignment horizontal="center" textRotation="90"/>
    </xf>
    <xf numFmtId="0" fontId="89" fillId="0" borderId="49" xfId="0" applyFont="1" applyFill="1" applyBorder="1" applyAlignment="1">
      <alignment horizontal="center" vertical="center" wrapText="1"/>
    </xf>
    <xf numFmtId="0" fontId="89" fillId="0" borderId="50" xfId="0" applyFont="1" applyFill="1" applyBorder="1" applyAlignment="1">
      <alignment horizontal="center" vertical="center" wrapText="1"/>
    </xf>
    <xf numFmtId="0" fontId="89" fillId="0" borderId="47"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of Responses by Directorate</a:t>
            </a:r>
          </a:p>
        </c:rich>
      </c:tx>
      <c:layout>
        <c:manualLayout>
          <c:xMode val="factor"/>
          <c:yMode val="factor"/>
          <c:x val="-0.075"/>
          <c:y val="0.09975"/>
        </c:manualLayout>
      </c:layout>
      <c:spPr>
        <a:noFill/>
        <a:ln w="3175">
          <a:noFill/>
        </a:ln>
      </c:spPr>
    </c:title>
    <c:plotArea>
      <c:layout>
        <c:manualLayout>
          <c:xMode val="edge"/>
          <c:yMode val="edge"/>
          <c:x val="0.161"/>
          <c:y val="0.29025"/>
          <c:w val="0.42575"/>
          <c:h val="0.52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cat>
            <c:strRef>
              <c:f>Participants!$A$10:$A$17</c:f>
              <c:strCache/>
            </c:strRef>
          </c:cat>
          <c:val>
            <c:numRef>
              <c:f>Participants!$F$10:$F$17</c:f>
              <c:numCache/>
            </c:numRef>
          </c:val>
        </c:ser>
      </c:pieChart>
      <c:spPr>
        <a:noFill/>
        <a:ln>
          <a:noFill/>
        </a:ln>
      </c:spPr>
    </c:plotArea>
    <c:legend>
      <c:legendPos val="r"/>
      <c:layout>
        <c:manualLayout>
          <c:xMode val="edge"/>
          <c:yMode val="edge"/>
          <c:x val="0.625"/>
          <c:y val="0.2685"/>
          <c:w val="0.36675"/>
          <c:h val="0.5702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zero"/>
    <c:showDLblsOverMax val="0"/>
  </c:chart>
  <c:spPr>
    <a:noFill/>
    <a:ln w="3175">
      <a:noFill/>
    </a:ln>
  </c:spPr>
  <c:txPr>
    <a:bodyPr vert="horz" rot="0"/>
    <a:lstStyle/>
    <a:p>
      <a:pPr>
        <a:defRPr lang="en-US" cap="none" sz="1000" b="0" i="0" u="none" baseline="0">
          <a:solidFill>
            <a:srgbClr val="333333"/>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Performance &amp; Career</a:t>
            </a:r>
          </a:p>
        </c:rich>
      </c:tx>
      <c:layout>
        <c:manualLayout>
          <c:xMode val="factor"/>
          <c:yMode val="factor"/>
          <c:x val="-0.04725"/>
          <c:y val="0.0025"/>
        </c:manualLayout>
      </c:layout>
      <c:spPr>
        <a:noFill/>
        <a:ln>
          <a:noFill/>
        </a:ln>
      </c:spPr>
    </c:title>
    <c:plotArea>
      <c:layout>
        <c:manualLayout>
          <c:xMode val="edge"/>
          <c:yMode val="edge"/>
          <c:x val="0.016"/>
          <c:y val="0.139"/>
          <c:w val="0.6835"/>
          <c:h val="0.831"/>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1'!$B$4:$B$8</c:f>
              <c:strCache/>
            </c:strRef>
          </c:cat>
          <c:val>
            <c:numRef>
              <c:f>'Question 1'!$H$22:$H$26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1'!$B$4:$B$8</c:f>
              <c:strCache/>
            </c:strRef>
          </c:cat>
          <c:val>
            <c:numRef>
              <c:f>'Question 1'!$G$22:$G$26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1'!$B$4:$B$8</c:f>
              <c:strCache/>
            </c:strRef>
          </c:cat>
          <c:val>
            <c:numRef>
              <c:f>'Question 1'!$F$22:$F$26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1'!$B$4:$B$8</c:f>
              <c:strCache/>
            </c:strRef>
          </c:cat>
          <c:val>
            <c:numRef>
              <c:f>'Question 1'!$E$22:$E$26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1'!$B$4:$B$8</c:f>
              <c:strCache/>
            </c:strRef>
          </c:cat>
          <c:val>
            <c:numRef>
              <c:f>'Question 1'!$D$22:$D$26</c:f>
              <c:numCache/>
            </c:numRef>
          </c:val>
        </c:ser>
        <c:overlap val="100"/>
        <c:axId val="63223327"/>
        <c:axId val="32139032"/>
      </c:barChart>
      <c:catAx>
        <c:axId val="63223327"/>
        <c:scaling>
          <c:orientation val="minMax"/>
        </c:scaling>
        <c:axPos val="b"/>
        <c:delete val="0"/>
        <c:numFmt formatCode="General" sourceLinked="1"/>
        <c:majorTickMark val="out"/>
        <c:minorTickMark val="none"/>
        <c:tickLblPos val="nextTo"/>
        <c:spPr>
          <a:ln w="3175">
            <a:solidFill>
              <a:srgbClr val="333333"/>
            </a:solidFill>
          </a:ln>
        </c:spPr>
        <c:crossAx val="32139032"/>
        <c:crosses val="autoZero"/>
        <c:auto val="1"/>
        <c:lblOffset val="100"/>
        <c:tickLblSkip val="1"/>
        <c:noMultiLvlLbl val="0"/>
      </c:catAx>
      <c:valAx>
        <c:axId val="3213903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3223327"/>
        <c:crossesAt val="1"/>
        <c:crossBetween val="between"/>
        <c:dispUnits/>
      </c:valAx>
      <c:spPr>
        <a:solidFill>
          <a:srgbClr val="EEEEEE"/>
        </a:solidFill>
        <a:ln w="3175">
          <a:noFill/>
        </a:ln>
      </c:spPr>
    </c:plotArea>
    <c:legend>
      <c:legendPos val="r"/>
      <c:layout>
        <c:manualLayout>
          <c:xMode val="edge"/>
          <c:yMode val="edge"/>
          <c:x val="0.717"/>
          <c:y val="0.1855"/>
          <c:w val="0.27425"/>
          <c:h val="0.31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Change</a:t>
            </a:r>
          </a:p>
        </c:rich>
      </c:tx>
      <c:layout>
        <c:manualLayout>
          <c:xMode val="factor"/>
          <c:yMode val="factor"/>
          <c:x val="-0.006"/>
          <c:y val="0.0025"/>
        </c:manualLayout>
      </c:layout>
      <c:spPr>
        <a:noFill/>
        <a:ln>
          <a:noFill/>
        </a:ln>
      </c:spPr>
    </c:title>
    <c:plotArea>
      <c:layout>
        <c:manualLayout>
          <c:xMode val="edge"/>
          <c:yMode val="edge"/>
          <c:x val="0.01575"/>
          <c:y val="0.139"/>
          <c:w val="0.685"/>
          <c:h val="0.831"/>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2'!$B$4:$B$8</c:f>
              <c:strCache/>
            </c:strRef>
          </c:cat>
          <c:val>
            <c:numRef>
              <c:f>'Question 2'!$H$22:$H$26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2'!$B$4:$B$8</c:f>
              <c:strCache/>
            </c:strRef>
          </c:cat>
          <c:val>
            <c:numRef>
              <c:f>'Question 2'!$G$22:$G$26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2'!$B$4:$B$8</c:f>
              <c:strCache/>
            </c:strRef>
          </c:cat>
          <c:val>
            <c:numRef>
              <c:f>'Question 2'!$F$22:$F$26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2'!$B$4:$B$8</c:f>
              <c:strCache/>
            </c:strRef>
          </c:cat>
          <c:val>
            <c:numRef>
              <c:f>'Question 2'!$E$22:$E$26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2'!$B$4:$B$8</c:f>
              <c:strCache/>
            </c:strRef>
          </c:cat>
          <c:val>
            <c:numRef>
              <c:f>'Question 2'!$D$22:$D$26</c:f>
              <c:numCache/>
            </c:numRef>
          </c:val>
        </c:ser>
        <c:overlap val="100"/>
        <c:axId val="20815833"/>
        <c:axId val="53124770"/>
      </c:barChart>
      <c:catAx>
        <c:axId val="20815833"/>
        <c:scaling>
          <c:orientation val="minMax"/>
        </c:scaling>
        <c:axPos val="b"/>
        <c:delete val="0"/>
        <c:numFmt formatCode="General" sourceLinked="1"/>
        <c:majorTickMark val="out"/>
        <c:minorTickMark val="none"/>
        <c:tickLblPos val="nextTo"/>
        <c:spPr>
          <a:ln w="3175">
            <a:solidFill>
              <a:srgbClr val="333333"/>
            </a:solidFill>
          </a:ln>
        </c:spPr>
        <c:crossAx val="53124770"/>
        <c:crosses val="autoZero"/>
        <c:auto val="1"/>
        <c:lblOffset val="100"/>
        <c:tickLblSkip val="1"/>
        <c:noMultiLvlLbl val="0"/>
      </c:catAx>
      <c:valAx>
        <c:axId val="5312477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815833"/>
        <c:crossesAt val="1"/>
        <c:crossBetween val="between"/>
        <c:dispUnits/>
      </c:valAx>
      <c:spPr>
        <a:solidFill>
          <a:srgbClr val="EEEEEE"/>
        </a:solidFill>
        <a:ln w="3175">
          <a:noFill/>
        </a:ln>
      </c:spPr>
    </c:plotArea>
    <c:legend>
      <c:legendPos val="r"/>
      <c:layout>
        <c:manualLayout>
          <c:xMode val="edge"/>
          <c:yMode val="edge"/>
          <c:x val="0.7165"/>
          <c:y val="0.213"/>
          <c:w val="0.2745"/>
          <c:h val="0.318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Commitment &amp; Motivation</a:t>
            </a:r>
          </a:p>
        </c:rich>
      </c:tx>
      <c:layout>
        <c:manualLayout>
          <c:xMode val="factor"/>
          <c:yMode val="factor"/>
          <c:x val="-0.03625"/>
          <c:y val="0"/>
        </c:manualLayout>
      </c:layout>
      <c:spPr>
        <a:noFill/>
        <a:ln>
          <a:noFill/>
        </a:ln>
      </c:spPr>
    </c:title>
    <c:plotArea>
      <c:layout>
        <c:manualLayout>
          <c:xMode val="edge"/>
          <c:yMode val="edge"/>
          <c:x val="0.015"/>
          <c:y val="0.139"/>
          <c:w val="0.6857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3'!$B$4:$B$8</c:f>
              <c:strCache/>
            </c:strRef>
          </c:cat>
          <c:val>
            <c:numRef>
              <c:f>'Question 3'!$H$22:$H$26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3'!$B$4:$B$8</c:f>
              <c:strCache/>
            </c:strRef>
          </c:cat>
          <c:val>
            <c:numRef>
              <c:f>'Question 3'!$G$22:$G$26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3'!$B$4:$B$8</c:f>
              <c:strCache/>
            </c:strRef>
          </c:cat>
          <c:val>
            <c:numRef>
              <c:f>'Question 3'!$F$22:$F$26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3'!$B$4:$B$8</c:f>
              <c:strCache/>
            </c:strRef>
          </c:cat>
          <c:val>
            <c:numRef>
              <c:f>'Question 3'!$E$22:$E$26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3'!$B$4:$B$8</c:f>
              <c:strCache/>
            </c:strRef>
          </c:cat>
          <c:val>
            <c:numRef>
              <c:f>'Question 3'!$D$22:$D$26</c:f>
              <c:numCache/>
            </c:numRef>
          </c:val>
        </c:ser>
        <c:overlap val="100"/>
        <c:axId val="8360883"/>
        <c:axId val="8139084"/>
      </c:barChart>
      <c:catAx>
        <c:axId val="8360883"/>
        <c:scaling>
          <c:orientation val="minMax"/>
        </c:scaling>
        <c:axPos val="b"/>
        <c:delete val="0"/>
        <c:numFmt formatCode="General" sourceLinked="1"/>
        <c:majorTickMark val="out"/>
        <c:minorTickMark val="none"/>
        <c:tickLblPos val="nextTo"/>
        <c:spPr>
          <a:ln w="3175">
            <a:solidFill>
              <a:srgbClr val="333333"/>
            </a:solidFill>
          </a:ln>
        </c:spPr>
        <c:crossAx val="8139084"/>
        <c:crosses val="autoZero"/>
        <c:auto val="1"/>
        <c:lblOffset val="100"/>
        <c:tickLblSkip val="1"/>
        <c:noMultiLvlLbl val="0"/>
      </c:catAx>
      <c:valAx>
        <c:axId val="813908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8360883"/>
        <c:crossesAt val="1"/>
        <c:crossBetween val="between"/>
        <c:dispUnits/>
      </c:valAx>
      <c:spPr>
        <a:solidFill>
          <a:srgbClr val="EEEEEE"/>
        </a:solidFill>
        <a:ln w="3175">
          <a:noFill/>
        </a:ln>
      </c:spPr>
    </c:plotArea>
    <c:legend>
      <c:legendPos val="r"/>
      <c:layout>
        <c:manualLayout>
          <c:xMode val="edge"/>
          <c:yMode val="edge"/>
          <c:x val="0.71825"/>
          <c:y val="0.18425"/>
          <c:w val="0.274"/>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Communication</a:t>
            </a:r>
          </a:p>
        </c:rich>
      </c:tx>
      <c:layout>
        <c:manualLayout>
          <c:xMode val="factor"/>
          <c:yMode val="factor"/>
          <c:x val="-0.0245"/>
          <c:y val="0"/>
        </c:manualLayout>
      </c:layout>
      <c:spPr>
        <a:noFill/>
        <a:ln>
          <a:noFill/>
        </a:ln>
      </c:spPr>
    </c:title>
    <c:plotArea>
      <c:layout>
        <c:manualLayout>
          <c:xMode val="edge"/>
          <c:yMode val="edge"/>
          <c:x val="0.01625"/>
          <c:y val="0.139"/>
          <c:w val="0.6847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4'!$B$4:$B$7</c:f>
              <c:strCache/>
            </c:strRef>
          </c:cat>
          <c:val>
            <c:numRef>
              <c:f>'Question 4'!$H$20:$H$23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4'!$B$4:$B$7</c:f>
              <c:strCache/>
            </c:strRef>
          </c:cat>
          <c:val>
            <c:numRef>
              <c:f>'Question 4'!$G$20:$G$23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4'!$B$4:$B$7</c:f>
              <c:strCache/>
            </c:strRef>
          </c:cat>
          <c:val>
            <c:numRef>
              <c:f>'Question 4'!$F$20:$F$23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4'!$B$4:$B$7</c:f>
              <c:strCache/>
            </c:strRef>
          </c:cat>
          <c:val>
            <c:numRef>
              <c:f>'Question 4'!$E$20:$E$23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4'!$B$4:$B$7</c:f>
              <c:strCache/>
            </c:strRef>
          </c:cat>
          <c:val>
            <c:numRef>
              <c:f>'Question 4'!$D$20:$D$23</c:f>
              <c:numCache/>
            </c:numRef>
          </c:val>
        </c:ser>
        <c:overlap val="100"/>
        <c:axId val="6142893"/>
        <c:axId val="55286038"/>
      </c:barChart>
      <c:catAx>
        <c:axId val="6142893"/>
        <c:scaling>
          <c:orientation val="minMax"/>
        </c:scaling>
        <c:axPos val="b"/>
        <c:delete val="0"/>
        <c:numFmt formatCode="General" sourceLinked="1"/>
        <c:majorTickMark val="out"/>
        <c:minorTickMark val="none"/>
        <c:tickLblPos val="nextTo"/>
        <c:spPr>
          <a:ln w="3175">
            <a:solidFill>
              <a:srgbClr val="333333"/>
            </a:solidFill>
          </a:ln>
        </c:spPr>
        <c:crossAx val="55286038"/>
        <c:crosses val="autoZero"/>
        <c:auto val="1"/>
        <c:lblOffset val="100"/>
        <c:tickLblSkip val="1"/>
        <c:noMultiLvlLbl val="0"/>
      </c:catAx>
      <c:valAx>
        <c:axId val="5528603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142893"/>
        <c:crossesAt val="1"/>
        <c:crossBetween val="between"/>
        <c:dispUnits/>
      </c:valAx>
      <c:spPr>
        <a:solidFill>
          <a:srgbClr val="EEEEEE"/>
        </a:solidFill>
        <a:ln w="3175">
          <a:noFill/>
        </a:ln>
      </c:spPr>
    </c:plotArea>
    <c:legend>
      <c:legendPos val="r"/>
      <c:layout>
        <c:manualLayout>
          <c:xMode val="edge"/>
          <c:yMode val="edge"/>
          <c:x val="0.7165"/>
          <c:y val="0.23575"/>
          <c:w val="0.274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Decision Making</a:t>
            </a:r>
          </a:p>
        </c:rich>
      </c:tx>
      <c:layout>
        <c:manualLayout>
          <c:xMode val="factor"/>
          <c:yMode val="factor"/>
          <c:x val="-0.0265"/>
          <c:y val="0"/>
        </c:manualLayout>
      </c:layout>
      <c:spPr>
        <a:noFill/>
        <a:ln>
          <a:noFill/>
        </a:ln>
      </c:spPr>
    </c:title>
    <c:plotArea>
      <c:layout>
        <c:manualLayout>
          <c:xMode val="edge"/>
          <c:yMode val="edge"/>
          <c:x val="0.01525"/>
          <c:y val="0.139"/>
          <c:w val="0.6852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5'!$B$4:$B$6</c:f>
              <c:strCache/>
            </c:strRef>
          </c:cat>
          <c:val>
            <c:numRef>
              <c:f>'Question 5'!$H$20:$H$22</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5'!$B$4:$B$6</c:f>
              <c:strCache/>
            </c:strRef>
          </c:cat>
          <c:val>
            <c:numRef>
              <c:f>'Question 5'!$G$20:$G$22</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5'!$B$4:$B$6</c:f>
              <c:strCache/>
            </c:strRef>
          </c:cat>
          <c:val>
            <c:numRef>
              <c:f>'Question 5'!$F$20:$F$22</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5'!$B$4:$B$6</c:f>
              <c:strCache/>
            </c:strRef>
          </c:cat>
          <c:val>
            <c:numRef>
              <c:f>'Question 5'!$E$20:$E$22</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5'!$B$4:$B$6</c:f>
              <c:strCache/>
            </c:strRef>
          </c:cat>
          <c:val>
            <c:numRef>
              <c:f>'Question 5'!$D$20:$D$22</c:f>
              <c:numCache/>
            </c:numRef>
          </c:val>
        </c:ser>
        <c:overlap val="100"/>
        <c:axId val="27812295"/>
        <c:axId val="48984064"/>
      </c:barChart>
      <c:catAx>
        <c:axId val="27812295"/>
        <c:scaling>
          <c:orientation val="minMax"/>
        </c:scaling>
        <c:axPos val="b"/>
        <c:delete val="0"/>
        <c:numFmt formatCode="General" sourceLinked="1"/>
        <c:majorTickMark val="out"/>
        <c:minorTickMark val="none"/>
        <c:tickLblPos val="nextTo"/>
        <c:spPr>
          <a:ln w="3175">
            <a:solidFill>
              <a:srgbClr val="333333"/>
            </a:solidFill>
          </a:ln>
        </c:spPr>
        <c:crossAx val="48984064"/>
        <c:crosses val="autoZero"/>
        <c:auto val="1"/>
        <c:lblOffset val="100"/>
        <c:tickLblSkip val="1"/>
        <c:noMultiLvlLbl val="0"/>
      </c:catAx>
      <c:valAx>
        <c:axId val="48984064"/>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7812295"/>
        <c:crossesAt val="1"/>
        <c:crossBetween val="between"/>
        <c:dispUnits/>
      </c:valAx>
      <c:spPr>
        <a:solidFill>
          <a:srgbClr val="EEEEEE"/>
        </a:solidFill>
        <a:ln w="3175">
          <a:noFill/>
        </a:ln>
      </c:spPr>
    </c:plotArea>
    <c:legend>
      <c:legendPos val="r"/>
      <c:layout>
        <c:manualLayout>
          <c:xMode val="edge"/>
          <c:yMode val="edge"/>
          <c:x val="0.71625"/>
          <c:y val="0.287"/>
          <c:w val="0.274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Health, Safety and Wellness</a:t>
            </a:r>
          </a:p>
        </c:rich>
      </c:tx>
      <c:layout>
        <c:manualLayout>
          <c:xMode val="factor"/>
          <c:yMode val="factor"/>
          <c:x val="-0.04325"/>
          <c:y val="0"/>
        </c:manualLayout>
      </c:layout>
      <c:spPr>
        <a:noFill/>
        <a:ln>
          <a:noFill/>
        </a:ln>
      </c:spPr>
    </c:title>
    <c:plotArea>
      <c:layout>
        <c:manualLayout>
          <c:xMode val="edge"/>
          <c:yMode val="edge"/>
          <c:x val="0.016"/>
          <c:y val="0.139"/>
          <c:w val="0.684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6'!$B$4:$B$8</c:f>
              <c:strCache/>
            </c:strRef>
          </c:cat>
          <c:val>
            <c:numRef>
              <c:f>'Question 6'!$H$22:$H$26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6'!$B$4:$B$8</c:f>
              <c:strCache/>
            </c:strRef>
          </c:cat>
          <c:val>
            <c:numRef>
              <c:f>'Question 6'!$G$22:$G$26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6'!$B$4:$B$8</c:f>
              <c:strCache/>
            </c:strRef>
          </c:cat>
          <c:val>
            <c:numRef>
              <c:f>'Question 6'!$F$22:$F$26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6'!$B$4:$B$8</c:f>
              <c:strCache/>
            </c:strRef>
          </c:cat>
          <c:val>
            <c:numRef>
              <c:f>'Question 6'!$E$22:$E$26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6'!$B$4:$B$8</c:f>
              <c:strCache/>
            </c:strRef>
          </c:cat>
          <c:val>
            <c:numRef>
              <c:f>'Question 6'!$D$22:$D$26</c:f>
              <c:numCache/>
            </c:numRef>
          </c:val>
        </c:ser>
        <c:overlap val="100"/>
        <c:axId val="38203393"/>
        <c:axId val="8286218"/>
      </c:barChart>
      <c:catAx>
        <c:axId val="38203393"/>
        <c:scaling>
          <c:orientation val="minMax"/>
        </c:scaling>
        <c:axPos val="b"/>
        <c:delete val="0"/>
        <c:numFmt formatCode="General" sourceLinked="1"/>
        <c:majorTickMark val="out"/>
        <c:minorTickMark val="none"/>
        <c:tickLblPos val="nextTo"/>
        <c:spPr>
          <a:ln w="3175">
            <a:solidFill>
              <a:srgbClr val="333333"/>
            </a:solidFill>
          </a:ln>
        </c:spPr>
        <c:crossAx val="8286218"/>
        <c:crosses val="autoZero"/>
        <c:auto val="1"/>
        <c:lblOffset val="100"/>
        <c:tickLblSkip val="1"/>
        <c:noMultiLvlLbl val="0"/>
      </c:catAx>
      <c:valAx>
        <c:axId val="828621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8203393"/>
        <c:crossesAt val="1"/>
        <c:crossBetween val="between"/>
        <c:dispUnits/>
      </c:valAx>
      <c:spPr>
        <a:solidFill>
          <a:srgbClr val="EEEEEE"/>
        </a:solidFill>
        <a:ln w="3175">
          <a:noFill/>
        </a:ln>
      </c:spPr>
    </c:plotArea>
    <c:legend>
      <c:legendPos val="r"/>
      <c:layout>
        <c:manualLayout>
          <c:xMode val="edge"/>
          <c:yMode val="edge"/>
          <c:x val="0.71625"/>
          <c:y val="0.2115"/>
          <c:w val="0.275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Pay</a:t>
            </a:r>
          </a:p>
        </c:rich>
      </c:tx>
      <c:layout>
        <c:manualLayout>
          <c:xMode val="factor"/>
          <c:yMode val="factor"/>
          <c:x val="-0.005"/>
          <c:y val="0"/>
        </c:manualLayout>
      </c:layout>
      <c:spPr>
        <a:noFill/>
        <a:ln>
          <a:noFill/>
        </a:ln>
      </c:spPr>
    </c:title>
    <c:plotArea>
      <c:layout>
        <c:manualLayout>
          <c:xMode val="edge"/>
          <c:yMode val="edge"/>
          <c:x val="0.01675"/>
          <c:y val="0.139"/>
          <c:w val="0.6842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7'!$B$4:$B$7</c:f>
              <c:strCache/>
            </c:strRef>
          </c:cat>
          <c:val>
            <c:numRef>
              <c:f>'Question 7'!$H$20:$H$23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7'!$B$4:$B$7</c:f>
              <c:strCache/>
            </c:strRef>
          </c:cat>
          <c:val>
            <c:numRef>
              <c:f>'Question 7'!$G$20:$G$23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7'!$B$4:$B$7</c:f>
              <c:strCache/>
            </c:strRef>
          </c:cat>
          <c:val>
            <c:numRef>
              <c:f>'Question 7'!$F$20:$F$23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7'!$B$4:$B$7</c:f>
              <c:strCache/>
            </c:strRef>
          </c:cat>
          <c:val>
            <c:numRef>
              <c:f>'Question 7'!$E$20:$E$23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7'!$B$4:$B$7</c:f>
              <c:strCache/>
            </c:strRef>
          </c:cat>
          <c:val>
            <c:numRef>
              <c:f>'Question 7'!$D$20:$D$23</c:f>
              <c:numCache/>
            </c:numRef>
          </c:val>
        </c:ser>
        <c:overlap val="100"/>
        <c:axId val="7467099"/>
        <c:axId val="95028"/>
      </c:barChart>
      <c:catAx>
        <c:axId val="7467099"/>
        <c:scaling>
          <c:orientation val="minMax"/>
        </c:scaling>
        <c:axPos val="b"/>
        <c:delete val="0"/>
        <c:numFmt formatCode="General" sourceLinked="1"/>
        <c:majorTickMark val="out"/>
        <c:minorTickMark val="none"/>
        <c:tickLblPos val="nextTo"/>
        <c:spPr>
          <a:ln w="3175">
            <a:solidFill>
              <a:srgbClr val="333333"/>
            </a:solidFill>
          </a:ln>
        </c:spPr>
        <c:crossAx val="95028"/>
        <c:crosses val="autoZero"/>
        <c:auto val="1"/>
        <c:lblOffset val="100"/>
        <c:tickLblSkip val="1"/>
        <c:noMultiLvlLbl val="0"/>
      </c:catAx>
      <c:valAx>
        <c:axId val="9502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7467099"/>
        <c:crossesAt val="1"/>
        <c:crossBetween val="between"/>
        <c:dispUnits/>
      </c:valAx>
      <c:spPr>
        <a:solidFill>
          <a:srgbClr val="EEEEEE"/>
        </a:solidFill>
        <a:ln w="3175">
          <a:noFill/>
        </a:ln>
      </c:spPr>
    </c:plotArea>
    <c:legend>
      <c:legendPos val="r"/>
      <c:layout>
        <c:manualLayout>
          <c:xMode val="edge"/>
          <c:yMode val="edge"/>
          <c:x val="0.71675"/>
          <c:y val="0.2115"/>
          <c:w val="0.274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Reward &amp; Recognition</a:t>
            </a:r>
          </a:p>
        </c:rich>
      </c:tx>
      <c:layout>
        <c:manualLayout>
          <c:xMode val="factor"/>
          <c:yMode val="factor"/>
          <c:x val="-0.02925"/>
          <c:y val="0"/>
        </c:manualLayout>
      </c:layout>
      <c:spPr>
        <a:noFill/>
        <a:ln>
          <a:noFill/>
        </a:ln>
      </c:spPr>
    </c:title>
    <c:plotArea>
      <c:layout>
        <c:manualLayout>
          <c:xMode val="edge"/>
          <c:yMode val="edge"/>
          <c:x val="0.016"/>
          <c:y val="0.139"/>
          <c:w val="0.682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8'!$B$4:$B$7</c:f>
              <c:strCache/>
            </c:strRef>
          </c:cat>
          <c:val>
            <c:numRef>
              <c:f>'Question 8'!$H$20:$H$23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8'!$B$4:$B$7</c:f>
              <c:strCache/>
            </c:strRef>
          </c:cat>
          <c:val>
            <c:numRef>
              <c:f>'Question 8'!$G$20:$G$23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8'!$B$4:$B$7</c:f>
              <c:strCache/>
            </c:strRef>
          </c:cat>
          <c:val>
            <c:numRef>
              <c:f>'Question 8'!$F$20:$F$23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8'!$B$4:$B$7</c:f>
              <c:strCache/>
            </c:strRef>
          </c:cat>
          <c:val>
            <c:numRef>
              <c:f>'Question 8'!$E$20:$E$23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8'!$B$4:$B$7</c:f>
              <c:strCache/>
            </c:strRef>
          </c:cat>
          <c:val>
            <c:numRef>
              <c:f>'Question 8'!$D$20:$D$23</c:f>
              <c:numCache/>
            </c:numRef>
          </c:val>
        </c:ser>
        <c:overlap val="100"/>
        <c:axId val="855253"/>
        <c:axId val="7697278"/>
      </c:barChart>
      <c:catAx>
        <c:axId val="855253"/>
        <c:scaling>
          <c:orientation val="minMax"/>
        </c:scaling>
        <c:axPos val="b"/>
        <c:delete val="0"/>
        <c:numFmt formatCode="General" sourceLinked="1"/>
        <c:majorTickMark val="out"/>
        <c:minorTickMark val="none"/>
        <c:tickLblPos val="nextTo"/>
        <c:spPr>
          <a:ln w="3175">
            <a:solidFill>
              <a:srgbClr val="333333"/>
            </a:solidFill>
          </a:ln>
        </c:spPr>
        <c:crossAx val="7697278"/>
        <c:crosses val="autoZero"/>
        <c:auto val="1"/>
        <c:lblOffset val="100"/>
        <c:tickLblSkip val="1"/>
        <c:noMultiLvlLbl val="0"/>
      </c:catAx>
      <c:valAx>
        <c:axId val="769727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855253"/>
        <c:crossesAt val="1"/>
        <c:crossBetween val="between"/>
        <c:dispUnits/>
      </c:valAx>
      <c:spPr>
        <a:solidFill>
          <a:srgbClr val="EEEEEE"/>
        </a:solidFill>
        <a:ln w="3175">
          <a:noFill/>
        </a:ln>
      </c:spPr>
    </c:plotArea>
    <c:legend>
      <c:legendPos val="r"/>
      <c:layout>
        <c:manualLayout>
          <c:xMode val="edge"/>
          <c:yMode val="edge"/>
          <c:x val="0.716"/>
          <c:y val="0.26275"/>
          <c:w val="0.277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Planning</a:t>
            </a:r>
          </a:p>
        </c:rich>
      </c:tx>
      <c:layout>
        <c:manualLayout>
          <c:xMode val="factor"/>
          <c:yMode val="factor"/>
          <c:x val="-0.00975"/>
          <c:y val="0"/>
        </c:manualLayout>
      </c:layout>
      <c:spPr>
        <a:noFill/>
        <a:ln>
          <a:noFill/>
        </a:ln>
      </c:spPr>
    </c:title>
    <c:plotArea>
      <c:layout>
        <c:manualLayout>
          <c:xMode val="edge"/>
          <c:yMode val="edge"/>
          <c:x val="0.016"/>
          <c:y val="0.139"/>
          <c:w val="0.684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9'!$B$4:$B$7</c:f>
              <c:strCache/>
            </c:strRef>
          </c:cat>
          <c:val>
            <c:numRef>
              <c:f>'Question 9'!$H$20:$H$23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9'!$B$4:$B$7</c:f>
              <c:strCache/>
            </c:strRef>
          </c:cat>
          <c:val>
            <c:numRef>
              <c:f>'Question 9'!$G$20:$G$23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9'!$B$4:$B$7</c:f>
              <c:strCache/>
            </c:strRef>
          </c:cat>
          <c:val>
            <c:numRef>
              <c:f>'Question 9'!$F$20:$F$23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9'!$B$4:$B$7</c:f>
              <c:strCache/>
            </c:strRef>
          </c:cat>
          <c:val>
            <c:numRef>
              <c:f>'Question 9'!$E$20:$E$23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9'!$B$4:$B$7</c:f>
              <c:strCache/>
            </c:strRef>
          </c:cat>
          <c:val>
            <c:numRef>
              <c:f>'Question 9'!$D$20:$D$23</c:f>
              <c:numCache/>
            </c:numRef>
          </c:val>
        </c:ser>
        <c:overlap val="100"/>
        <c:axId val="2166639"/>
        <c:axId val="19499752"/>
      </c:barChart>
      <c:catAx>
        <c:axId val="2166639"/>
        <c:scaling>
          <c:orientation val="minMax"/>
        </c:scaling>
        <c:axPos val="b"/>
        <c:delete val="0"/>
        <c:numFmt formatCode="General" sourceLinked="1"/>
        <c:majorTickMark val="out"/>
        <c:minorTickMark val="none"/>
        <c:tickLblPos val="nextTo"/>
        <c:spPr>
          <a:ln w="3175">
            <a:solidFill>
              <a:srgbClr val="333333"/>
            </a:solidFill>
          </a:ln>
        </c:spPr>
        <c:crossAx val="19499752"/>
        <c:crosses val="autoZero"/>
        <c:auto val="1"/>
        <c:lblOffset val="100"/>
        <c:tickLblSkip val="1"/>
        <c:noMultiLvlLbl val="0"/>
      </c:catAx>
      <c:valAx>
        <c:axId val="1949975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166639"/>
        <c:crossesAt val="1"/>
        <c:crossBetween val="between"/>
        <c:dispUnits/>
      </c:valAx>
      <c:spPr>
        <a:solidFill>
          <a:srgbClr val="EEEEEE"/>
        </a:solidFill>
        <a:ln w="3175">
          <a:noFill/>
        </a:ln>
      </c:spPr>
    </c:plotArea>
    <c:legend>
      <c:legendPos val="r"/>
      <c:layout>
        <c:manualLayout>
          <c:xMode val="edge"/>
          <c:yMode val="edge"/>
          <c:x val="0.71725"/>
          <c:y val="0.287"/>
          <c:w val="0.274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Policies and Procedures</a:t>
            </a:r>
          </a:p>
        </c:rich>
      </c:tx>
      <c:layout>
        <c:manualLayout>
          <c:xMode val="factor"/>
          <c:yMode val="factor"/>
          <c:x val="-0.04975"/>
          <c:y val="0"/>
        </c:manualLayout>
      </c:layout>
      <c:spPr>
        <a:noFill/>
        <a:ln>
          <a:noFill/>
        </a:ln>
      </c:spPr>
    </c:title>
    <c:plotArea>
      <c:layout>
        <c:manualLayout>
          <c:xMode val="edge"/>
          <c:yMode val="edge"/>
          <c:x val="0.01575"/>
          <c:y val="0.139"/>
          <c:w val="0.6852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10'!$B$4:$B$7</c:f>
              <c:strCache/>
            </c:strRef>
          </c:cat>
          <c:val>
            <c:numRef>
              <c:f>'Question 10'!$H$20:$H$23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10'!$B$4:$B$7</c:f>
              <c:strCache/>
            </c:strRef>
          </c:cat>
          <c:val>
            <c:numRef>
              <c:f>'Question 10'!$G$20:$G$23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10'!$B$4:$B$7</c:f>
              <c:strCache/>
            </c:strRef>
          </c:cat>
          <c:val>
            <c:numRef>
              <c:f>'Question 10'!$F$20:$F$23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10'!$B$4:$B$7</c:f>
              <c:strCache/>
            </c:strRef>
          </c:cat>
          <c:val>
            <c:numRef>
              <c:f>'Question 10'!$E$20:$E$23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10'!$B$4:$B$7</c:f>
              <c:strCache/>
            </c:strRef>
          </c:cat>
          <c:val>
            <c:numRef>
              <c:f>'Question 10'!$D$20:$D$23</c:f>
              <c:numCache/>
            </c:numRef>
          </c:val>
        </c:ser>
        <c:overlap val="100"/>
        <c:axId val="41280041"/>
        <c:axId val="35976050"/>
      </c:barChart>
      <c:catAx>
        <c:axId val="41280041"/>
        <c:scaling>
          <c:orientation val="minMax"/>
        </c:scaling>
        <c:axPos val="b"/>
        <c:delete val="0"/>
        <c:numFmt formatCode="General" sourceLinked="1"/>
        <c:majorTickMark val="out"/>
        <c:minorTickMark val="none"/>
        <c:tickLblPos val="nextTo"/>
        <c:spPr>
          <a:ln w="3175">
            <a:solidFill>
              <a:srgbClr val="333333"/>
            </a:solidFill>
          </a:ln>
        </c:spPr>
        <c:crossAx val="35976050"/>
        <c:crosses val="autoZero"/>
        <c:auto val="1"/>
        <c:lblOffset val="100"/>
        <c:tickLblSkip val="1"/>
        <c:noMultiLvlLbl val="0"/>
      </c:catAx>
      <c:valAx>
        <c:axId val="35976050"/>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1280041"/>
        <c:crossesAt val="1"/>
        <c:crossBetween val="between"/>
        <c:dispUnits/>
      </c:valAx>
      <c:spPr>
        <a:solidFill>
          <a:srgbClr val="EEEEEE"/>
        </a:solidFill>
        <a:ln w="3175">
          <a:noFill/>
        </a:ln>
      </c:spPr>
    </c:plotArea>
    <c:legend>
      <c:legendPos val="r"/>
      <c:layout>
        <c:manualLayout>
          <c:xMode val="edge"/>
          <c:yMode val="edge"/>
          <c:x val="0.718"/>
          <c:y val="0.2115"/>
          <c:w val="0.273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of Responses by Directorate Headcount</a:t>
            </a:r>
          </a:p>
        </c:rich>
      </c:tx>
      <c:layout>
        <c:manualLayout>
          <c:xMode val="factor"/>
          <c:yMode val="factor"/>
          <c:x val="-0.0015"/>
          <c:y val="-0.01275"/>
        </c:manualLayout>
      </c:layout>
      <c:spPr>
        <a:noFill/>
        <a:ln w="3175">
          <a:noFill/>
        </a:ln>
      </c:spPr>
    </c:title>
    <c:plotArea>
      <c:layout>
        <c:manualLayout>
          <c:xMode val="edge"/>
          <c:yMode val="edge"/>
          <c:x val="0.0905"/>
          <c:y val="0.16325"/>
          <c:w val="0.8472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2"/>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3"/>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4"/>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5"/>
            <c:invertIfNegative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cat>
            <c:strRef>
              <c:f>Participants!$A$10:$A$15</c:f>
              <c:strCache/>
            </c:strRef>
          </c:cat>
          <c:val>
            <c:numRef>
              <c:f>Participants!$G$10:$G$15</c:f>
              <c:numCache/>
            </c:numRef>
          </c:val>
        </c:ser>
        <c:gapWidth val="100"/>
        <c:axId val="38063237"/>
        <c:axId val="7024814"/>
      </c:barChart>
      <c:catAx>
        <c:axId val="38063237"/>
        <c:scaling>
          <c:orientation val="minMax"/>
        </c:scaling>
        <c:axPos val="b"/>
        <c:delete val="0"/>
        <c:numFmt formatCode="General" sourceLinked="1"/>
        <c:majorTickMark val="out"/>
        <c:minorTickMark val="none"/>
        <c:tickLblPos val="nextTo"/>
        <c:spPr>
          <a:ln w="3175">
            <a:solidFill>
              <a:srgbClr val="808080"/>
            </a:solidFill>
          </a:ln>
        </c:spPr>
        <c:crossAx val="7024814"/>
        <c:crosses val="autoZero"/>
        <c:auto val="1"/>
        <c:lblOffset val="100"/>
        <c:tickLblSkip val="1"/>
        <c:noMultiLvlLbl val="0"/>
      </c:catAx>
      <c:valAx>
        <c:axId val="70248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63237"/>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Quality</a:t>
            </a:r>
          </a:p>
        </c:rich>
      </c:tx>
      <c:layout>
        <c:manualLayout>
          <c:xMode val="factor"/>
          <c:yMode val="factor"/>
          <c:x val="-0.00925"/>
          <c:y val="0"/>
        </c:manualLayout>
      </c:layout>
      <c:spPr>
        <a:noFill/>
        <a:ln>
          <a:noFill/>
        </a:ln>
      </c:spPr>
    </c:title>
    <c:plotArea>
      <c:layout>
        <c:manualLayout>
          <c:xMode val="edge"/>
          <c:yMode val="edge"/>
          <c:x val="0.01625"/>
          <c:y val="0.139"/>
          <c:w val="0.68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11'!$B$4:$B$7</c:f>
              <c:strCache/>
            </c:strRef>
          </c:cat>
          <c:val>
            <c:numRef>
              <c:f>'Question 11'!$H$20:$H$23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11'!$B$4:$B$7</c:f>
              <c:strCache/>
            </c:strRef>
          </c:cat>
          <c:val>
            <c:numRef>
              <c:f>'Question 11'!$G$20:$G$23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11'!$B$4:$B$7</c:f>
              <c:strCache/>
            </c:strRef>
          </c:cat>
          <c:val>
            <c:numRef>
              <c:f>'Question 11'!$F$20:$F$23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11'!$B$4:$B$7</c:f>
              <c:strCache/>
            </c:strRef>
          </c:cat>
          <c:val>
            <c:numRef>
              <c:f>'Question 11'!$E$20:$E$23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11'!$B$4:$B$7</c:f>
              <c:strCache/>
            </c:strRef>
          </c:cat>
          <c:val>
            <c:numRef>
              <c:f>'Question 11'!$D$20:$D$23</c:f>
              <c:numCache/>
            </c:numRef>
          </c:val>
        </c:ser>
        <c:overlap val="100"/>
        <c:axId val="55348995"/>
        <c:axId val="28378908"/>
      </c:barChart>
      <c:catAx>
        <c:axId val="55348995"/>
        <c:scaling>
          <c:orientation val="minMax"/>
        </c:scaling>
        <c:axPos val="b"/>
        <c:delete val="0"/>
        <c:numFmt formatCode="General" sourceLinked="1"/>
        <c:majorTickMark val="out"/>
        <c:minorTickMark val="none"/>
        <c:tickLblPos val="nextTo"/>
        <c:spPr>
          <a:ln w="3175">
            <a:solidFill>
              <a:srgbClr val="333333"/>
            </a:solidFill>
          </a:ln>
        </c:spPr>
        <c:crossAx val="28378908"/>
        <c:crosses val="autoZero"/>
        <c:auto val="1"/>
        <c:lblOffset val="100"/>
        <c:tickLblSkip val="1"/>
        <c:noMultiLvlLbl val="0"/>
      </c:catAx>
      <c:valAx>
        <c:axId val="2837890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5348995"/>
        <c:crossesAt val="1"/>
        <c:crossBetween val="between"/>
        <c:dispUnits/>
      </c:valAx>
      <c:spPr>
        <a:solidFill>
          <a:srgbClr val="EEEEEE"/>
        </a:solidFill>
        <a:ln w="3175">
          <a:noFill/>
        </a:ln>
      </c:spPr>
    </c:plotArea>
    <c:legend>
      <c:legendPos val="r"/>
      <c:layout>
        <c:manualLayout>
          <c:xMode val="edge"/>
          <c:yMode val="edge"/>
          <c:x val="0.717"/>
          <c:y val="0.287"/>
          <c:w val="0.276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Resources</a:t>
            </a:r>
          </a:p>
        </c:rich>
      </c:tx>
      <c:layout>
        <c:manualLayout>
          <c:xMode val="factor"/>
          <c:yMode val="factor"/>
          <c:x val="-0.014"/>
          <c:y val="0.00275"/>
        </c:manualLayout>
      </c:layout>
      <c:spPr>
        <a:noFill/>
        <a:ln>
          <a:noFill/>
        </a:ln>
      </c:spPr>
    </c:title>
    <c:plotArea>
      <c:layout>
        <c:manualLayout>
          <c:xMode val="edge"/>
          <c:yMode val="edge"/>
          <c:x val="0.016"/>
          <c:y val="0.139"/>
          <c:w val="0.68425"/>
          <c:h val="0.831"/>
        </c:manualLayout>
      </c:layout>
      <c:barChart>
        <c:barDir val="col"/>
        <c:grouping val="stacked"/>
        <c:varyColors val="0"/>
        <c:ser>
          <c:idx val="0"/>
          <c:order val="0"/>
          <c:tx>
            <c:v>Stongly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12'!$B$4:$B$8</c:f>
              <c:strCache/>
            </c:strRef>
          </c:cat>
          <c:val>
            <c:numRef>
              <c:f>'Question 12'!$H$22:$H$26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12'!$B$4:$B$8</c:f>
              <c:strCache/>
            </c:strRef>
          </c:cat>
          <c:val>
            <c:numRef>
              <c:f>'Question 12'!$G$22:$G$26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12'!$B$4:$B$8</c:f>
              <c:strCache/>
            </c:strRef>
          </c:cat>
          <c:val>
            <c:numRef>
              <c:f>'Question 12'!$F$22:$F$26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12'!$B$4:$B$8</c:f>
              <c:strCache/>
            </c:strRef>
          </c:cat>
          <c:val>
            <c:numRef>
              <c:f>'Question 12'!$E$22:$E$26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12'!$B$4:$B$8</c:f>
              <c:strCache/>
            </c:strRef>
          </c:cat>
          <c:val>
            <c:numRef>
              <c:f>'Question 12'!$D$22:$D$26</c:f>
              <c:numCache/>
            </c:numRef>
          </c:val>
        </c:ser>
        <c:overlap val="100"/>
        <c:axId val="54083581"/>
        <c:axId val="16990182"/>
      </c:barChart>
      <c:catAx>
        <c:axId val="54083581"/>
        <c:scaling>
          <c:orientation val="minMax"/>
        </c:scaling>
        <c:axPos val="b"/>
        <c:delete val="0"/>
        <c:numFmt formatCode="General" sourceLinked="1"/>
        <c:majorTickMark val="out"/>
        <c:minorTickMark val="none"/>
        <c:tickLblPos val="nextTo"/>
        <c:spPr>
          <a:ln w="3175">
            <a:solidFill>
              <a:srgbClr val="333333"/>
            </a:solidFill>
          </a:ln>
        </c:spPr>
        <c:crossAx val="16990182"/>
        <c:crosses val="autoZero"/>
        <c:auto val="1"/>
        <c:lblOffset val="100"/>
        <c:tickLblSkip val="1"/>
        <c:noMultiLvlLbl val="0"/>
      </c:catAx>
      <c:valAx>
        <c:axId val="169901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54083581"/>
        <c:crossesAt val="1"/>
        <c:crossBetween val="between"/>
        <c:dispUnits/>
      </c:valAx>
      <c:spPr>
        <a:solidFill>
          <a:srgbClr val="EEEEEE"/>
        </a:solidFill>
        <a:ln w="3175">
          <a:noFill/>
        </a:ln>
      </c:spPr>
    </c:plotArea>
    <c:legend>
      <c:legendPos val="r"/>
      <c:layout>
        <c:manualLayout>
          <c:xMode val="edge"/>
          <c:yMode val="edge"/>
          <c:x val="0.717"/>
          <c:y val="0.2355"/>
          <c:w val="0.27475"/>
          <c:h val="0.31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Respect &amp; Value</a:t>
            </a:r>
          </a:p>
        </c:rich>
      </c:tx>
      <c:layout>
        <c:manualLayout>
          <c:xMode val="factor"/>
          <c:yMode val="factor"/>
          <c:x val="-0.02125"/>
          <c:y val="0"/>
        </c:manualLayout>
      </c:layout>
      <c:spPr>
        <a:noFill/>
        <a:ln>
          <a:noFill/>
        </a:ln>
      </c:spPr>
    </c:title>
    <c:plotArea>
      <c:layout>
        <c:manualLayout>
          <c:xMode val="edge"/>
          <c:yMode val="edge"/>
          <c:x val="0.016"/>
          <c:y val="0.139"/>
          <c:w val="0.684"/>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13'!$B$4:$B$8</c:f>
              <c:strCache/>
            </c:strRef>
          </c:cat>
          <c:val>
            <c:numRef>
              <c:f>'Question 13'!$H$22:$H$26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13'!$B$4:$B$8</c:f>
              <c:strCache/>
            </c:strRef>
          </c:cat>
          <c:val>
            <c:numRef>
              <c:f>'Question 13'!$G$22:$G$26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13'!$B$4:$B$8</c:f>
              <c:strCache/>
            </c:strRef>
          </c:cat>
          <c:val>
            <c:numRef>
              <c:f>'Question 13'!$F$22:$F$26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13'!$B$4:$B$8</c:f>
              <c:strCache/>
            </c:strRef>
          </c:cat>
          <c:val>
            <c:numRef>
              <c:f>'Question 13'!$E$22:$E$26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13'!$B$4:$B$8</c:f>
              <c:strCache/>
            </c:strRef>
          </c:cat>
          <c:val>
            <c:numRef>
              <c:f>'Question 13'!$D$22:$D$26</c:f>
              <c:numCache/>
            </c:numRef>
          </c:val>
        </c:ser>
        <c:overlap val="100"/>
        <c:axId val="18693911"/>
        <c:axId val="34027472"/>
      </c:barChart>
      <c:catAx>
        <c:axId val="1869391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34027472"/>
        <c:crosses val="autoZero"/>
        <c:auto val="1"/>
        <c:lblOffset val="100"/>
        <c:tickLblSkip val="1"/>
        <c:noMultiLvlLbl val="0"/>
      </c:catAx>
      <c:valAx>
        <c:axId val="3402747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8693911"/>
        <c:crossesAt val="1"/>
        <c:crossBetween val="between"/>
        <c:dispUnits/>
      </c:valAx>
      <c:spPr>
        <a:solidFill>
          <a:srgbClr val="EEEEEE"/>
        </a:solidFill>
        <a:ln w="3175">
          <a:noFill/>
        </a:ln>
      </c:spPr>
    </c:plotArea>
    <c:legend>
      <c:legendPos val="r"/>
      <c:layout>
        <c:manualLayout>
          <c:xMode val="edge"/>
          <c:yMode val="edge"/>
          <c:x val="0.7175"/>
          <c:y val="0.269"/>
          <c:w val="0.275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Job Satisfaction</a:t>
            </a:r>
          </a:p>
        </c:rich>
      </c:tx>
      <c:layout>
        <c:manualLayout>
          <c:xMode val="factor"/>
          <c:yMode val="factor"/>
          <c:x val="-0.0245"/>
          <c:y val="0"/>
        </c:manualLayout>
      </c:layout>
      <c:spPr>
        <a:noFill/>
        <a:ln>
          <a:noFill/>
        </a:ln>
      </c:spPr>
    </c:title>
    <c:plotArea>
      <c:layout>
        <c:manualLayout>
          <c:xMode val="edge"/>
          <c:yMode val="edge"/>
          <c:x val="0.016"/>
          <c:y val="0.139"/>
          <c:w val="0.6847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14'!$B$4:$B$6</c:f>
              <c:strCache/>
            </c:strRef>
          </c:cat>
          <c:val>
            <c:numRef>
              <c:f>'Question 14'!$H$18:$H$20</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14'!$B$4:$B$6</c:f>
              <c:strCache/>
            </c:strRef>
          </c:cat>
          <c:val>
            <c:numRef>
              <c:f>'Question 14'!$G$18:$G$20</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14'!$B$4:$B$6</c:f>
              <c:strCache/>
            </c:strRef>
          </c:cat>
          <c:val>
            <c:numRef>
              <c:f>'Question 14'!$F$18:$F$20</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14'!$B$4:$B$6</c:f>
              <c:strCache/>
            </c:strRef>
          </c:cat>
          <c:val>
            <c:numRef>
              <c:f>'Question 14'!$E$18:$E$20</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14'!$B$4:$B$6</c:f>
              <c:strCache/>
            </c:strRef>
          </c:cat>
          <c:val>
            <c:numRef>
              <c:f>'Question 14'!$D$18:$D$20</c:f>
              <c:numCache/>
            </c:numRef>
          </c:val>
        </c:ser>
        <c:overlap val="100"/>
        <c:axId val="37811793"/>
        <c:axId val="4761818"/>
      </c:barChart>
      <c:catAx>
        <c:axId val="37811793"/>
        <c:scaling>
          <c:orientation val="minMax"/>
        </c:scaling>
        <c:axPos val="b"/>
        <c:delete val="0"/>
        <c:numFmt formatCode="General" sourceLinked="1"/>
        <c:majorTickMark val="out"/>
        <c:minorTickMark val="none"/>
        <c:tickLblPos val="nextTo"/>
        <c:spPr>
          <a:ln w="3175">
            <a:solidFill>
              <a:srgbClr val="333333"/>
            </a:solidFill>
          </a:ln>
        </c:spPr>
        <c:crossAx val="4761818"/>
        <c:crosses val="autoZero"/>
        <c:auto val="1"/>
        <c:lblOffset val="100"/>
        <c:tickLblSkip val="1"/>
        <c:noMultiLvlLbl val="0"/>
      </c:catAx>
      <c:valAx>
        <c:axId val="476181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7811793"/>
        <c:crossesAt val="1"/>
        <c:crossBetween val="between"/>
        <c:dispUnits/>
      </c:valAx>
      <c:spPr>
        <a:solidFill>
          <a:srgbClr val="EEEEEE"/>
        </a:solidFill>
        <a:ln w="3175">
          <a:noFill/>
        </a:ln>
      </c:spPr>
    </c:plotArea>
    <c:legend>
      <c:legendPos val="r"/>
      <c:layout>
        <c:manualLayout>
          <c:xMode val="edge"/>
          <c:yMode val="edge"/>
          <c:x val="0.7175"/>
          <c:y val="0.287"/>
          <c:w val="0.274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Senior Managers</a:t>
            </a:r>
          </a:p>
        </c:rich>
      </c:tx>
      <c:layout>
        <c:manualLayout>
          <c:xMode val="factor"/>
          <c:yMode val="factor"/>
          <c:x val="-0.03075"/>
          <c:y val="0"/>
        </c:manualLayout>
      </c:layout>
      <c:spPr>
        <a:noFill/>
        <a:ln>
          <a:noFill/>
        </a:ln>
      </c:spPr>
    </c:title>
    <c:plotArea>
      <c:layout>
        <c:manualLayout>
          <c:xMode val="edge"/>
          <c:yMode val="edge"/>
          <c:x val="0.01625"/>
          <c:y val="0.139"/>
          <c:w val="0.6837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15'!$B$4:$B$7</c:f>
              <c:strCache/>
            </c:strRef>
          </c:cat>
          <c:val>
            <c:numRef>
              <c:f>'Question 15'!$H$20:$H$23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15'!$B$4:$B$7</c:f>
              <c:strCache/>
            </c:strRef>
          </c:cat>
          <c:val>
            <c:numRef>
              <c:f>'Question 15'!$G$20:$G$23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15'!$B$4:$B$7</c:f>
              <c:strCache/>
            </c:strRef>
          </c:cat>
          <c:val>
            <c:numRef>
              <c:f>'Question 15'!$F$20:$F$23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15'!$B$4:$B$7</c:f>
              <c:strCache/>
            </c:strRef>
          </c:cat>
          <c:val>
            <c:numRef>
              <c:f>'Question 15'!$E$20:$E$23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15'!$B$4:$B$7</c:f>
              <c:strCache/>
            </c:strRef>
          </c:cat>
          <c:val>
            <c:numRef>
              <c:f>'Question 15'!$D$20:$D$23</c:f>
              <c:numCache/>
            </c:numRef>
          </c:val>
        </c:ser>
        <c:overlap val="100"/>
        <c:axId val="42856363"/>
        <c:axId val="50162948"/>
      </c:barChart>
      <c:catAx>
        <c:axId val="42856363"/>
        <c:scaling>
          <c:orientation val="minMax"/>
        </c:scaling>
        <c:axPos val="b"/>
        <c:delete val="0"/>
        <c:numFmt formatCode="General" sourceLinked="1"/>
        <c:majorTickMark val="out"/>
        <c:minorTickMark val="none"/>
        <c:tickLblPos val="nextTo"/>
        <c:spPr>
          <a:ln w="3175">
            <a:solidFill>
              <a:srgbClr val="333333"/>
            </a:solidFill>
          </a:ln>
        </c:spPr>
        <c:crossAx val="50162948"/>
        <c:crosses val="autoZero"/>
        <c:auto val="1"/>
        <c:lblOffset val="100"/>
        <c:tickLblSkip val="1"/>
        <c:noMultiLvlLbl val="0"/>
      </c:catAx>
      <c:valAx>
        <c:axId val="5016294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2856363"/>
        <c:crossesAt val="1"/>
        <c:crossBetween val="between"/>
        <c:dispUnits/>
      </c:valAx>
      <c:spPr>
        <a:solidFill>
          <a:srgbClr val="EEEEEE"/>
        </a:solidFill>
        <a:ln w="3175">
          <a:noFill/>
        </a:ln>
      </c:spPr>
    </c:plotArea>
    <c:legend>
      <c:legendPos val="r"/>
      <c:layout>
        <c:manualLayout>
          <c:xMode val="edge"/>
          <c:yMode val="edge"/>
          <c:x val="0.71625"/>
          <c:y val="0.2115"/>
          <c:w val="0.274"/>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Line Manager</a:t>
            </a:r>
          </a:p>
        </c:rich>
      </c:tx>
      <c:layout>
        <c:manualLayout>
          <c:xMode val="factor"/>
          <c:yMode val="factor"/>
          <c:x val="-0.02525"/>
          <c:y val="0"/>
        </c:manualLayout>
      </c:layout>
      <c:spPr>
        <a:noFill/>
        <a:ln>
          <a:noFill/>
        </a:ln>
      </c:spPr>
    </c:title>
    <c:plotArea>
      <c:layout>
        <c:manualLayout>
          <c:xMode val="edge"/>
          <c:yMode val="edge"/>
          <c:x val="0.016"/>
          <c:y val="0.139"/>
          <c:w val="0.68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16'!$B$4:$B$8</c:f>
              <c:strCache/>
            </c:strRef>
          </c:cat>
          <c:val>
            <c:numRef>
              <c:f>'Question 16'!$H$22:$H$26</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16'!$B$4:$B$8</c:f>
              <c:strCache/>
            </c:strRef>
          </c:cat>
          <c:val>
            <c:numRef>
              <c:f>'Question 16'!$G$22:$G$26</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16'!$B$4:$B$8</c:f>
              <c:strCache/>
            </c:strRef>
          </c:cat>
          <c:val>
            <c:numRef>
              <c:f>'Question 16'!$F$22:$F$26</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16'!$B$4:$B$8</c:f>
              <c:strCache/>
            </c:strRef>
          </c:cat>
          <c:val>
            <c:numRef>
              <c:f>'Question 16'!$E$22:$E$26</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16'!$B$4:$B$8</c:f>
              <c:strCache/>
            </c:strRef>
          </c:cat>
          <c:val>
            <c:numRef>
              <c:f>'Question 16'!$D$22:$D$26</c:f>
              <c:numCache/>
            </c:numRef>
          </c:val>
        </c:ser>
        <c:overlap val="100"/>
        <c:axId val="48813349"/>
        <c:axId val="36666958"/>
      </c:barChart>
      <c:catAx>
        <c:axId val="48813349"/>
        <c:scaling>
          <c:orientation val="minMax"/>
        </c:scaling>
        <c:axPos val="b"/>
        <c:delete val="0"/>
        <c:numFmt formatCode="General" sourceLinked="1"/>
        <c:majorTickMark val="out"/>
        <c:minorTickMark val="none"/>
        <c:tickLblPos val="nextTo"/>
        <c:spPr>
          <a:ln w="3175">
            <a:solidFill>
              <a:srgbClr val="333333"/>
            </a:solidFill>
          </a:ln>
        </c:spPr>
        <c:crossAx val="36666958"/>
        <c:crosses val="autoZero"/>
        <c:auto val="1"/>
        <c:lblOffset val="100"/>
        <c:tickLblSkip val="1"/>
        <c:noMultiLvlLbl val="0"/>
      </c:catAx>
      <c:valAx>
        <c:axId val="3666695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48813349"/>
        <c:crossesAt val="1"/>
        <c:crossBetween val="between"/>
        <c:dispUnits/>
      </c:valAx>
      <c:spPr>
        <a:solidFill>
          <a:srgbClr val="EEEEEE"/>
        </a:solidFill>
        <a:ln w="3175">
          <a:noFill/>
        </a:ln>
      </c:spPr>
    </c:plotArea>
    <c:legend>
      <c:legendPos val="r"/>
      <c:layout>
        <c:manualLayout>
          <c:xMode val="edge"/>
          <c:yMode val="edge"/>
          <c:x val="0.71625"/>
          <c:y val="0.18425"/>
          <c:w val="0.274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Teamwork</a:t>
            </a:r>
          </a:p>
        </c:rich>
      </c:tx>
      <c:layout>
        <c:manualLayout>
          <c:xMode val="factor"/>
          <c:yMode val="factor"/>
          <c:x val="-0.02125"/>
          <c:y val="0"/>
        </c:manualLayout>
      </c:layout>
      <c:spPr>
        <a:noFill/>
        <a:ln>
          <a:noFill/>
        </a:ln>
      </c:spPr>
    </c:title>
    <c:plotArea>
      <c:layout>
        <c:manualLayout>
          <c:xMode val="edge"/>
          <c:yMode val="edge"/>
          <c:x val="0.01525"/>
          <c:y val="0.139"/>
          <c:w val="0.6842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17'!$B$4:$B$6</c:f>
              <c:strCache/>
            </c:strRef>
          </c:cat>
          <c:val>
            <c:numRef>
              <c:f>'Question 17'!$H$18:$H$20</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17'!$B$4:$B$6</c:f>
              <c:strCache/>
            </c:strRef>
          </c:cat>
          <c:val>
            <c:numRef>
              <c:f>'Question 17'!$G$18:$G$20</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17'!$B$4:$B$6</c:f>
              <c:strCache/>
            </c:strRef>
          </c:cat>
          <c:val>
            <c:numRef>
              <c:f>'Question 17'!$F$18:$F$20</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17'!$B$4:$B$6</c:f>
              <c:strCache/>
            </c:strRef>
          </c:cat>
          <c:val>
            <c:numRef>
              <c:f>'Question 17'!$E$18:$E$20</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17'!$B$4:$B$6</c:f>
              <c:strCache/>
            </c:strRef>
          </c:cat>
          <c:val>
            <c:numRef>
              <c:f>'Question 17'!$D$18:$D$20</c:f>
              <c:numCache/>
            </c:numRef>
          </c:val>
        </c:ser>
        <c:overlap val="100"/>
        <c:axId val="61567167"/>
        <c:axId val="17233592"/>
      </c:barChart>
      <c:catAx>
        <c:axId val="61567167"/>
        <c:scaling>
          <c:orientation val="minMax"/>
        </c:scaling>
        <c:axPos val="b"/>
        <c:delete val="0"/>
        <c:numFmt formatCode="General" sourceLinked="1"/>
        <c:majorTickMark val="out"/>
        <c:minorTickMark val="none"/>
        <c:tickLblPos val="nextTo"/>
        <c:spPr>
          <a:ln w="3175">
            <a:solidFill>
              <a:srgbClr val="333333"/>
            </a:solidFill>
          </a:ln>
        </c:spPr>
        <c:crossAx val="17233592"/>
        <c:crosses val="autoZero"/>
        <c:auto val="1"/>
        <c:lblOffset val="100"/>
        <c:tickLblSkip val="1"/>
        <c:noMultiLvlLbl val="0"/>
      </c:catAx>
      <c:valAx>
        <c:axId val="1723359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1567167"/>
        <c:crossesAt val="1"/>
        <c:crossBetween val="between"/>
        <c:dispUnits/>
      </c:valAx>
      <c:spPr>
        <a:solidFill>
          <a:srgbClr val="EEEEEE"/>
        </a:solidFill>
        <a:ln w="3175">
          <a:noFill/>
        </a:ln>
      </c:spPr>
    </c:plotArea>
    <c:legend>
      <c:legendPos val="r"/>
      <c:layout>
        <c:manualLayout>
          <c:xMode val="edge"/>
          <c:yMode val="edge"/>
          <c:x val="0.71575"/>
          <c:y val="0.26275"/>
          <c:w val="0.275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Training</a:t>
            </a:r>
          </a:p>
        </c:rich>
      </c:tx>
      <c:layout>
        <c:manualLayout>
          <c:xMode val="factor"/>
          <c:yMode val="factor"/>
          <c:x val="-0.013"/>
          <c:y val="0"/>
        </c:manualLayout>
      </c:layout>
      <c:spPr>
        <a:noFill/>
        <a:ln>
          <a:noFill/>
        </a:ln>
      </c:spPr>
    </c:title>
    <c:plotArea>
      <c:layout>
        <c:manualLayout>
          <c:xMode val="edge"/>
          <c:yMode val="edge"/>
          <c:x val="0.016"/>
          <c:y val="0.139"/>
          <c:w val="0.68475"/>
          <c:h val="0.83075"/>
        </c:manualLayout>
      </c:layout>
      <c:barChart>
        <c:barDir val="col"/>
        <c:grouping val="stacked"/>
        <c:varyColors val="0"/>
        <c:ser>
          <c:idx val="0"/>
          <c:order val="0"/>
          <c:tx>
            <c:v>Strongly disagree</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18'!$B$4:$B$7</c:f>
              <c:strCache/>
            </c:strRef>
          </c:cat>
          <c:val>
            <c:numRef>
              <c:f>'Question 18'!$H$20:$H$23</c:f>
              <c:numCache/>
            </c:numRef>
          </c:val>
        </c:ser>
        <c:ser>
          <c:idx val="1"/>
          <c:order val="1"/>
          <c:tx>
            <c:v>Disagree</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18'!$B$4:$B$7</c:f>
              <c:strCache/>
            </c:strRef>
          </c:cat>
          <c:val>
            <c:numRef>
              <c:f>'Question 18'!$G$20:$G$23</c:f>
              <c:numCache/>
            </c:numRef>
          </c:val>
        </c:ser>
        <c:ser>
          <c:idx val="2"/>
          <c:order val="2"/>
          <c:tx>
            <c:v>Neither agree or disagree</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18'!$B$4:$B$7</c:f>
              <c:strCache/>
            </c:strRef>
          </c:cat>
          <c:val>
            <c:numRef>
              <c:f>'Question 18'!$F$20:$F$23</c:f>
              <c:numCache/>
            </c:numRef>
          </c:val>
        </c:ser>
        <c:ser>
          <c:idx val="3"/>
          <c:order val="3"/>
          <c:tx>
            <c:v>Agree</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18'!$B$4:$B$7</c:f>
              <c:strCache/>
            </c:strRef>
          </c:cat>
          <c:val>
            <c:numRef>
              <c:f>'Question 18'!$E$20:$E$23</c:f>
              <c:numCache/>
            </c:numRef>
          </c:val>
        </c:ser>
        <c:ser>
          <c:idx val="4"/>
          <c:order val="4"/>
          <c:tx>
            <c:v>Strongly agree</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18'!$B$4:$B$7</c:f>
              <c:strCache/>
            </c:strRef>
          </c:cat>
          <c:val>
            <c:numRef>
              <c:f>'Question 18'!$D$20:$D$23</c:f>
              <c:numCache/>
            </c:numRef>
          </c:val>
        </c:ser>
        <c:overlap val="100"/>
        <c:axId val="20884601"/>
        <c:axId val="53743682"/>
      </c:barChart>
      <c:catAx>
        <c:axId val="20884601"/>
        <c:scaling>
          <c:orientation val="minMax"/>
        </c:scaling>
        <c:axPos val="b"/>
        <c:delete val="0"/>
        <c:numFmt formatCode="General" sourceLinked="1"/>
        <c:majorTickMark val="out"/>
        <c:minorTickMark val="none"/>
        <c:tickLblPos val="nextTo"/>
        <c:spPr>
          <a:ln w="3175">
            <a:solidFill>
              <a:srgbClr val="333333"/>
            </a:solidFill>
          </a:ln>
        </c:spPr>
        <c:crossAx val="53743682"/>
        <c:crosses val="autoZero"/>
        <c:auto val="1"/>
        <c:lblOffset val="100"/>
        <c:tickLblSkip val="1"/>
        <c:noMultiLvlLbl val="0"/>
      </c:catAx>
      <c:valAx>
        <c:axId val="5374368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884601"/>
        <c:crossesAt val="1"/>
        <c:crossBetween val="between"/>
        <c:dispUnits/>
      </c:valAx>
      <c:spPr>
        <a:solidFill>
          <a:srgbClr val="EEEEEE"/>
        </a:solidFill>
        <a:ln w="3175">
          <a:noFill/>
        </a:ln>
      </c:spPr>
    </c:plotArea>
    <c:legend>
      <c:legendPos val="r"/>
      <c:layout>
        <c:manualLayout>
          <c:xMode val="edge"/>
          <c:yMode val="edge"/>
          <c:x val="0.7165"/>
          <c:y val="0.23575"/>
          <c:w val="0.274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Survey Response by Directorate</a:t>
            </a:r>
          </a:p>
        </c:rich>
      </c:tx>
      <c:layout>
        <c:manualLayout>
          <c:xMode val="factor"/>
          <c:yMode val="factor"/>
          <c:x val="0.201"/>
          <c:y val="0"/>
        </c:manualLayout>
      </c:layout>
      <c:spPr>
        <a:noFill/>
        <a:ln w="3175">
          <a:noFill/>
        </a:ln>
      </c:spPr>
    </c:title>
    <c:plotArea>
      <c:layout>
        <c:manualLayout>
          <c:xMode val="edge"/>
          <c:yMode val="edge"/>
          <c:x val="0.162"/>
          <c:y val="0.21475"/>
          <c:w val="0.425"/>
          <c:h val="0.679"/>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1B3F69"/>
                  </a:gs>
                  <a:gs pos="80000">
                    <a:srgbClr val="27548B"/>
                  </a:gs>
                  <a:gs pos="100000">
                    <a:srgbClr val="26558D"/>
                  </a:gs>
                </a:gsLst>
                <a:lin ang="5400000" scaled="1"/>
              </a:gradFill>
              <a:ln w="3175">
                <a:noFill/>
              </a:ln>
              <a:effectLst>
                <a:outerShdw dist="35921" dir="2700000" algn="br">
                  <a:prstClr val="black"/>
                </a:outerShdw>
              </a:effectLst>
            </c:spPr>
          </c:dPt>
          <c:dPt>
            <c:idx val="1"/>
            <c:spPr>
              <a:gradFill rotWithShape="1">
                <a:gsLst>
                  <a:gs pos="0">
                    <a:srgbClr val="214979"/>
                  </a:gs>
                  <a:gs pos="80000">
                    <a:srgbClr val="2E629F"/>
                  </a:gs>
                  <a:gs pos="100000">
                    <a:srgbClr val="2C62A2"/>
                  </a:gs>
                </a:gsLst>
                <a:lin ang="5400000" scaled="1"/>
              </a:gradFill>
              <a:ln w="3175">
                <a:noFill/>
              </a:ln>
              <a:effectLst>
                <a:outerShdw dist="35921" dir="2700000" algn="br">
                  <a:prstClr val="black"/>
                </a:outerShdw>
              </a:effectLst>
            </c:spPr>
          </c:dPt>
          <c:dPt>
            <c:idx val="2"/>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3"/>
            <c:spPr>
              <a:gradFill rotWithShape="1">
                <a:gsLst>
                  <a:gs pos="0">
                    <a:srgbClr val="2A5992"/>
                  </a:gs>
                  <a:gs pos="80000">
                    <a:srgbClr val="3A77C0"/>
                  </a:gs>
                  <a:gs pos="100000">
                    <a:srgbClr val="3777C3"/>
                  </a:gs>
                </a:gsLst>
                <a:lin ang="5400000" scaled="1"/>
              </a:gradFill>
              <a:ln w="3175">
                <a:noFill/>
              </a:ln>
              <a:effectLst>
                <a:outerShdw dist="35921" dir="2700000" algn="br">
                  <a:prstClr val="black"/>
                </a:outerShdw>
              </a:effectLst>
            </c:spPr>
          </c:dPt>
          <c:dPt>
            <c:idx val="4"/>
            <c:spPr>
              <a:gradFill rotWithShape="1">
                <a:gsLst>
                  <a:gs pos="0">
                    <a:srgbClr val="42679A"/>
                  </a:gs>
                  <a:gs pos="80000">
                    <a:srgbClr val="5988C9"/>
                  </a:gs>
                  <a:gs pos="100000">
                    <a:srgbClr val="5788CC"/>
                  </a:gs>
                </a:gsLst>
                <a:lin ang="5400000" scaled="1"/>
              </a:gradFill>
              <a:ln w="3175">
                <a:noFill/>
              </a:ln>
              <a:effectLst>
                <a:outerShdw dist="35921" dir="2700000" algn="br">
                  <a:prstClr val="black"/>
                </a:outerShdw>
              </a:effectLst>
            </c:spPr>
          </c:dPt>
          <c:dPt>
            <c:idx val="5"/>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6"/>
            <c:spPr>
              <a:gradFill rotWithShape="1">
                <a:gsLst>
                  <a:gs pos="0">
                    <a:srgbClr val="7C8BA5"/>
                  </a:gs>
                  <a:gs pos="80000">
                    <a:srgbClr val="A3B6D8"/>
                  </a:gs>
                  <a:gs pos="100000">
                    <a:srgbClr val="A3B7DB"/>
                  </a:gs>
                </a:gsLst>
                <a:lin ang="5400000" scaled="1"/>
              </a:gradFill>
              <a:ln w="3175">
                <a:noFill/>
              </a:ln>
              <a:effectLst>
                <a:outerShdw dist="35921" dir="2700000" algn="br">
                  <a:prstClr val="black"/>
                </a:outerShdw>
              </a:effectLst>
            </c:spPr>
          </c:dPt>
          <c:dPt>
            <c:idx val="7"/>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dPt>
          <c:cat>
            <c:strRef>
              <c:f>'Question 19'!$A$4:$A$11</c:f>
              <c:strCache/>
            </c:strRef>
          </c:cat>
          <c:val>
            <c:numRef>
              <c:f>'Question 19'!$G$4:$G$11</c:f>
              <c:numCache/>
            </c:numRef>
          </c:val>
        </c:ser>
      </c:pieChart>
      <c:spPr>
        <a:noFill/>
        <a:ln>
          <a:noFill/>
        </a:ln>
      </c:spPr>
    </c:plotArea>
    <c:legend>
      <c:legendPos val="r"/>
      <c:layout>
        <c:manualLayout>
          <c:xMode val="edge"/>
          <c:yMode val="edge"/>
          <c:x val="0.753"/>
          <c:y val="0.2675"/>
          <c:w val="0.23975"/>
          <c:h val="0.571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Headcount Response</a:t>
            </a:r>
          </a:p>
        </c:rich>
      </c:tx>
      <c:layout>
        <c:manualLayout>
          <c:xMode val="factor"/>
          <c:yMode val="factor"/>
          <c:x val="0.15375"/>
          <c:y val="0"/>
        </c:manualLayout>
      </c:layout>
      <c:spPr>
        <a:noFill/>
        <a:ln w="3175">
          <a:noFill/>
        </a:ln>
      </c:spPr>
    </c:title>
    <c:plotArea>
      <c:layout>
        <c:manualLayout>
          <c:xMode val="edge"/>
          <c:yMode val="edge"/>
          <c:x val="0.16225"/>
          <c:y val="0.23725"/>
          <c:w val="0.42275"/>
          <c:h val="0.630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1B3F69"/>
                  </a:gs>
                  <a:gs pos="80000">
                    <a:srgbClr val="27548B"/>
                  </a:gs>
                  <a:gs pos="100000">
                    <a:srgbClr val="26558D"/>
                  </a:gs>
                </a:gsLst>
                <a:lin ang="5400000" scaled="1"/>
              </a:gradFill>
              <a:ln w="3175">
                <a:noFill/>
              </a:ln>
              <a:effectLst>
                <a:outerShdw dist="35921" dir="2700000" algn="br">
                  <a:prstClr val="black"/>
                </a:outerShdw>
              </a:effectLst>
            </c:spPr>
          </c:dPt>
          <c:dPt>
            <c:idx val="1"/>
            <c:spPr>
              <a:gradFill rotWithShape="1">
                <a:gsLst>
                  <a:gs pos="0">
                    <a:srgbClr val="214979"/>
                  </a:gs>
                  <a:gs pos="80000">
                    <a:srgbClr val="2E629F"/>
                  </a:gs>
                  <a:gs pos="100000">
                    <a:srgbClr val="2C62A2"/>
                  </a:gs>
                </a:gsLst>
                <a:lin ang="5400000" scaled="1"/>
              </a:gradFill>
              <a:ln w="3175">
                <a:noFill/>
              </a:ln>
              <a:effectLst>
                <a:outerShdw dist="35921" dir="2700000" algn="br">
                  <a:prstClr val="black"/>
                </a:outerShdw>
              </a:effectLst>
            </c:spPr>
          </c:dPt>
          <c:dPt>
            <c:idx val="2"/>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3"/>
            <c:spPr>
              <a:gradFill rotWithShape="1">
                <a:gsLst>
                  <a:gs pos="0">
                    <a:srgbClr val="2A5992"/>
                  </a:gs>
                  <a:gs pos="80000">
                    <a:srgbClr val="3A77C0"/>
                  </a:gs>
                  <a:gs pos="100000">
                    <a:srgbClr val="3777C3"/>
                  </a:gs>
                </a:gsLst>
                <a:lin ang="5400000" scaled="1"/>
              </a:gradFill>
              <a:ln w="3175">
                <a:noFill/>
              </a:ln>
              <a:effectLst>
                <a:outerShdw dist="35921" dir="2700000" algn="br">
                  <a:prstClr val="black"/>
                </a:outerShdw>
              </a:effectLst>
            </c:spPr>
          </c:dPt>
          <c:dPt>
            <c:idx val="4"/>
            <c:spPr>
              <a:gradFill rotWithShape="1">
                <a:gsLst>
                  <a:gs pos="0">
                    <a:srgbClr val="42679A"/>
                  </a:gs>
                  <a:gs pos="80000">
                    <a:srgbClr val="5988C9"/>
                  </a:gs>
                  <a:gs pos="100000">
                    <a:srgbClr val="5788CC"/>
                  </a:gs>
                </a:gsLst>
                <a:lin ang="5400000" scaled="1"/>
              </a:gradFill>
              <a:ln w="3175">
                <a:noFill/>
              </a:ln>
              <a:effectLst>
                <a:outerShdw dist="35921" dir="2700000" algn="br">
                  <a:prstClr val="black"/>
                </a:outerShdw>
              </a:effectLst>
            </c:spPr>
          </c:dPt>
          <c:dPt>
            <c:idx val="5"/>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6"/>
            <c:spPr>
              <a:gradFill rotWithShape="1">
                <a:gsLst>
                  <a:gs pos="0">
                    <a:srgbClr val="7C8BA5"/>
                  </a:gs>
                  <a:gs pos="80000">
                    <a:srgbClr val="A3B6D8"/>
                  </a:gs>
                  <a:gs pos="100000">
                    <a:srgbClr val="A3B7DB"/>
                  </a:gs>
                </a:gsLst>
                <a:lin ang="5400000" scaled="1"/>
              </a:gradFill>
              <a:ln w="3175">
                <a:noFill/>
              </a:ln>
              <a:effectLst>
                <a:outerShdw dist="35921" dir="2700000" algn="br">
                  <a:prstClr val="black"/>
                </a:outerShdw>
              </a:effectLst>
            </c:spPr>
          </c:dPt>
          <c:dPt>
            <c:idx val="7"/>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dPt>
          <c:cat>
            <c:strRef>
              <c:f>'Question 19'!$A$4:$A$11</c:f>
              <c:strCache/>
            </c:strRef>
          </c:cat>
          <c:val>
            <c:numRef>
              <c:f>'Question 19'!$H$4:$H$11</c:f>
              <c:numCache/>
            </c:numRef>
          </c:val>
        </c:ser>
      </c:pieChart>
      <c:spPr>
        <a:noFill/>
        <a:ln>
          <a:noFill/>
        </a:ln>
      </c:spPr>
    </c:plotArea>
    <c:legend>
      <c:legendPos val="r"/>
      <c:layout>
        <c:manualLayout>
          <c:xMode val="edge"/>
          <c:yMode val="edge"/>
          <c:x val="0.75225"/>
          <c:y val="0.26825"/>
          <c:w val="0.23825"/>
          <c:h val="0.569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 of Responses by Grade</a:t>
            </a:r>
          </a:p>
        </c:rich>
      </c:tx>
      <c:layout>
        <c:manualLayout>
          <c:xMode val="factor"/>
          <c:yMode val="factor"/>
          <c:x val="-0.0865"/>
          <c:y val="0.02675"/>
        </c:manualLayout>
      </c:layout>
      <c:spPr>
        <a:noFill/>
        <a:ln w="3175">
          <a:noFill/>
        </a:ln>
      </c:spPr>
    </c:title>
    <c:plotArea>
      <c:layout>
        <c:manualLayout>
          <c:xMode val="edge"/>
          <c:yMode val="edge"/>
          <c:x val="0.17675"/>
          <c:y val="0.24725"/>
          <c:w val="0.4265"/>
          <c:h val="0.61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cat>
            <c:strRef>
              <c:f>Participants!$A$44:$A$48</c:f>
              <c:strCache/>
            </c:strRef>
          </c:cat>
          <c:val>
            <c:numRef>
              <c:f>Participants!$F$44:$F$48</c:f>
              <c:numCache/>
            </c:numRef>
          </c:val>
        </c:ser>
      </c:pieChart>
      <c:spPr>
        <a:noFill/>
        <a:ln>
          <a:noFill/>
        </a:ln>
      </c:spPr>
    </c:plotArea>
    <c:legend>
      <c:legendPos val="r"/>
      <c:layout>
        <c:manualLayout>
          <c:xMode val="edge"/>
          <c:yMode val="edge"/>
          <c:x val="0.68325"/>
          <c:y val="0.39475"/>
          <c:w val="0.31075"/>
          <c:h val="0.39475"/>
        </c:manualLayout>
      </c:layout>
      <c:overlay val="0"/>
      <c:spPr>
        <a:noFill/>
        <a:ln w="3175">
          <a:noFill/>
        </a:ln>
      </c:spPr>
      <c:txPr>
        <a:bodyPr vert="horz" rot="0"/>
        <a:lstStyle/>
        <a:p>
          <a:pPr>
            <a:defRPr lang="en-US" cap="none" sz="1050" b="0" i="0" u="none" baseline="0">
              <a:solidFill>
                <a:srgbClr val="333333"/>
              </a:solidFill>
            </a:defRPr>
          </a:pPr>
        </a:p>
      </c:txPr>
    </c:legend>
    <c:plotVisOnly val="1"/>
    <c:dispBlanksAs val="zero"/>
    <c:showDLblsOverMax val="0"/>
  </c:chart>
  <c:spPr>
    <a:noFill/>
    <a:ln w="3175">
      <a:noFill/>
    </a:ln>
  </c:spPr>
  <c:txPr>
    <a:bodyPr vert="horz" rot="0"/>
    <a:lstStyle/>
    <a:p>
      <a:pPr>
        <a:defRPr lang="en-US" cap="none" sz="1000" b="0" i="0" u="none" baseline="0">
          <a:solidFill>
            <a:srgbClr val="333333"/>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Grade:</a:t>
            </a:r>
          </a:p>
        </c:rich>
      </c:tx>
      <c:layout>
        <c:manualLayout>
          <c:xMode val="factor"/>
          <c:yMode val="factor"/>
          <c:x val="0.01725"/>
          <c:y val="0"/>
        </c:manualLayout>
      </c:layout>
      <c:spPr>
        <a:noFill/>
        <a:ln w="3175">
          <a:noFill/>
        </a:ln>
      </c:spPr>
    </c:title>
    <c:plotArea>
      <c:layout>
        <c:manualLayout>
          <c:xMode val="edge"/>
          <c:yMode val="edge"/>
          <c:x val="0.18375"/>
          <c:y val="0.19025"/>
          <c:w val="0.41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1E4471"/>
                  </a:gs>
                  <a:gs pos="80000">
                    <a:srgbClr val="2B5B95"/>
                  </a:gs>
                  <a:gs pos="100000">
                    <a:srgbClr val="295C98"/>
                  </a:gs>
                </a:gsLst>
                <a:lin ang="5400000" scaled="1"/>
              </a:gradFill>
              <a:ln w="3175">
                <a:noFill/>
              </a:ln>
              <a:effectLst>
                <a:outerShdw dist="35921" dir="2700000" algn="br">
                  <a:prstClr val="black"/>
                </a:outerShdw>
              </a:effectLst>
            </c:spPr>
          </c:dPt>
          <c:dPt>
            <c:idx val="1"/>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2"/>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3"/>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4"/>
            <c:spPr>
              <a:gradFill rotWithShape="1">
                <a:gsLst>
                  <a:gs pos="0">
                    <a:srgbClr val="8793A9"/>
                  </a:gs>
                  <a:gs pos="80000">
                    <a:srgbClr val="B1C0DD"/>
                  </a:gs>
                  <a:gs pos="100000">
                    <a:srgbClr val="B1C1DE"/>
                  </a:gs>
                </a:gsLst>
                <a:lin ang="5400000" scaled="1"/>
              </a:gradFill>
              <a:ln w="3175">
                <a:noFill/>
              </a:ln>
              <a:effectLst>
                <a:outerShdw dist="35921" dir="2700000" algn="br">
                  <a:prstClr val="black"/>
                </a:outerShdw>
              </a:effectLst>
            </c:spPr>
          </c:dPt>
          <c:cat>
            <c:strRef>
              <c:f>'Question 21'!$A$4:$A$8</c:f>
              <c:strCache/>
            </c:strRef>
          </c:cat>
          <c:val>
            <c:numRef>
              <c:f>'Question 21'!$G$4:$G$8</c:f>
              <c:numCache/>
            </c:numRef>
          </c:val>
        </c:ser>
      </c:pieChart>
      <c:spPr>
        <a:noFill/>
        <a:ln>
          <a:noFill/>
        </a:ln>
      </c:spPr>
    </c:plotArea>
    <c:legend>
      <c:legendPos val="r"/>
      <c:layout>
        <c:manualLayout>
          <c:xMode val="edge"/>
          <c:yMode val="edge"/>
          <c:x val="0.787"/>
          <c:y val="0.39575"/>
          <c:w val="0.2045"/>
          <c:h val="0.317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Directorate</a:t>
            </a:r>
          </a:p>
        </c:rich>
      </c:tx>
      <c:layout>
        <c:manualLayout>
          <c:xMode val="factor"/>
          <c:yMode val="factor"/>
          <c:x val="-0.00225"/>
          <c:y val="-0.012"/>
        </c:manualLayout>
      </c:layout>
      <c:spPr>
        <a:noFill/>
        <a:ln w="3175">
          <a:noFill/>
        </a:ln>
      </c:spPr>
    </c:title>
    <c:plotArea>
      <c:layout>
        <c:manualLayout>
          <c:xMode val="edge"/>
          <c:yMode val="edge"/>
          <c:x val="0.041"/>
          <c:y val="0.15075"/>
          <c:w val="0.61375"/>
          <c:h val="0.81375"/>
        </c:manualLayout>
      </c:layout>
      <c:pieChart>
        <c:varyColors val="1"/>
        <c:ser>
          <c:idx val="0"/>
          <c:order val="0"/>
          <c:tx>
            <c:v>Directorate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cat>
            <c:strRef>
              <c:f>'Question 19'!$A$4:$A$11</c:f>
              <c:strCache>
                <c:ptCount val="8"/>
                <c:pt idx="0">
                  <c:v>Corporate Services</c:v>
                </c:pt>
                <c:pt idx="1">
                  <c:v>ENRD</c:v>
                </c:pt>
                <c:pt idx="2">
                  <c:v>Health</c:v>
                </c:pt>
                <c:pt idx="3">
                  <c:v>Safeguarding</c:v>
                </c:pt>
                <c:pt idx="4">
                  <c:v>Police</c:v>
                </c:pt>
                <c:pt idx="5">
                  <c:v>Education</c:v>
                </c:pt>
                <c:pt idx="6">
                  <c:v>Other</c:v>
                </c:pt>
                <c:pt idx="7">
                  <c:v>Prefer not to say</c:v>
                </c:pt>
              </c:strCache>
            </c:strRef>
          </c:cat>
          <c:val>
            <c:numRef>
              <c:f>'Question 19'!$G$4:$G$11</c:f>
              <c:numCache>
                <c:ptCount val="8"/>
                <c:pt idx="0">
                  <c:v>0.145</c:v>
                </c:pt>
                <c:pt idx="1">
                  <c:v>0.205</c:v>
                </c:pt>
                <c:pt idx="2">
                  <c:v>0.078</c:v>
                </c:pt>
                <c:pt idx="3">
                  <c:v>0.096</c:v>
                </c:pt>
                <c:pt idx="4">
                  <c:v>0.028</c:v>
                </c:pt>
                <c:pt idx="5">
                  <c:v>0.181</c:v>
                </c:pt>
                <c:pt idx="6">
                  <c:v>0.031</c:v>
                </c:pt>
                <c:pt idx="7">
                  <c:v>0.236</c:v>
                </c:pt>
              </c:numCache>
            </c:numRef>
          </c:val>
        </c:ser>
      </c:pieChart>
      <c:spPr>
        <a:noFill/>
        <a:ln>
          <a:noFill/>
        </a:ln>
      </c:spPr>
    </c:plotArea>
    <c:legend>
      <c:legendPos val="r"/>
      <c:layout>
        <c:manualLayout>
          <c:xMode val="edge"/>
          <c:yMode val="edge"/>
          <c:x val="0.62175"/>
          <c:y val="0.23875"/>
          <c:w val="0.35775"/>
          <c:h val="0.6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Grade</a:t>
            </a:r>
          </a:p>
        </c:rich>
      </c:tx>
      <c:layout>
        <c:manualLayout>
          <c:xMode val="factor"/>
          <c:yMode val="factor"/>
          <c:x val="0.01575"/>
          <c:y val="0"/>
        </c:manualLayout>
      </c:layout>
      <c:spPr>
        <a:noFill/>
        <a:ln w="3175">
          <a:noFill/>
        </a:ln>
      </c:spPr>
    </c:title>
    <c:plotArea>
      <c:layout>
        <c:manualLayout>
          <c:xMode val="edge"/>
          <c:yMode val="edge"/>
          <c:x val="0.17975"/>
          <c:y val="0.19025"/>
          <c:w val="0.42475"/>
          <c:h val="0.72825"/>
        </c:manualLayout>
      </c:layout>
      <c:pieChart>
        <c:varyColors val="1"/>
        <c:ser>
          <c:idx val="0"/>
          <c:order val="0"/>
          <c:tx>
            <c:v>Grade</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cat>
            <c:strRef>
              <c:f>'Question 21'!$A$4:$A$8</c:f>
              <c:strCache>
                <c:ptCount val="5"/>
                <c:pt idx="0">
                  <c:v>A-C</c:v>
                </c:pt>
                <c:pt idx="1">
                  <c:v>D-E</c:v>
                </c:pt>
                <c:pt idx="2">
                  <c:v>F or over</c:v>
                </c:pt>
                <c:pt idx="3">
                  <c:v>TC</c:v>
                </c:pt>
                <c:pt idx="4">
                  <c:v>Prefer not to say</c:v>
                </c:pt>
              </c:strCache>
            </c:strRef>
          </c:cat>
          <c:val>
            <c:numRef>
              <c:f>'Question 21'!$G$4:$G$8</c:f>
              <c:numCache>
                <c:ptCount val="5"/>
                <c:pt idx="0">
                  <c:v>0.4378238341968912</c:v>
                </c:pt>
                <c:pt idx="1">
                  <c:v>0.17098445595854922</c:v>
                </c:pt>
                <c:pt idx="2">
                  <c:v>0.015544041450777202</c:v>
                </c:pt>
                <c:pt idx="3">
                  <c:v>0.05699481865284974</c:v>
                </c:pt>
                <c:pt idx="4">
                  <c:v>0.31865284974093266</c:v>
                </c:pt>
              </c:numCache>
            </c:numRef>
          </c:val>
        </c:ser>
      </c:pieChart>
      <c:spPr>
        <a:noFill/>
        <a:ln>
          <a:noFill/>
        </a:ln>
      </c:spPr>
    </c:plotArea>
    <c:legend>
      <c:legendPos val="r"/>
      <c:layout>
        <c:manualLayout>
          <c:xMode val="edge"/>
          <c:yMode val="edge"/>
          <c:x val="0.642"/>
          <c:y val="0.275"/>
          <c:w val="0.261"/>
          <c:h val="0.534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Directorate</a:t>
            </a:r>
          </a:p>
        </c:rich>
      </c:tx>
      <c:layout>
        <c:manualLayout>
          <c:xMode val="factor"/>
          <c:yMode val="factor"/>
          <c:x val="-0.00225"/>
          <c:y val="-0.012"/>
        </c:manualLayout>
      </c:layout>
      <c:spPr>
        <a:noFill/>
        <a:ln w="3175">
          <a:noFill/>
        </a:ln>
      </c:spPr>
    </c:title>
    <c:plotArea>
      <c:layout>
        <c:manualLayout>
          <c:xMode val="edge"/>
          <c:yMode val="edge"/>
          <c:x val="0.041"/>
          <c:y val="0.15075"/>
          <c:w val="0.61375"/>
          <c:h val="0.813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cat>
            <c:strRef>
              <c:f>'Question 19'!$A$4:$A$11</c:f>
              <c:strCache>
                <c:ptCount val="8"/>
                <c:pt idx="0">
                  <c:v>Corporate Services</c:v>
                </c:pt>
                <c:pt idx="1">
                  <c:v>ENRD</c:v>
                </c:pt>
                <c:pt idx="2">
                  <c:v>Health</c:v>
                </c:pt>
                <c:pt idx="3">
                  <c:v>Safeguarding</c:v>
                </c:pt>
                <c:pt idx="4">
                  <c:v>Police</c:v>
                </c:pt>
                <c:pt idx="5">
                  <c:v>Education</c:v>
                </c:pt>
                <c:pt idx="6">
                  <c:v>Other</c:v>
                </c:pt>
                <c:pt idx="7">
                  <c:v>Prefer not to say</c:v>
                </c:pt>
              </c:strCache>
            </c:strRef>
          </c:cat>
          <c:val>
            <c:numRef>
              <c:f>'Question 19'!$E$4:$E$11</c:f>
              <c:numCache>
                <c:ptCount val="8"/>
                <c:pt idx="0">
                  <c:v>6</c:v>
                </c:pt>
                <c:pt idx="1">
                  <c:v>46</c:v>
                </c:pt>
                <c:pt idx="2">
                  <c:v>28</c:v>
                </c:pt>
                <c:pt idx="3">
                  <c:v>35</c:v>
                </c:pt>
                <c:pt idx="4">
                  <c:v>0</c:v>
                </c:pt>
                <c:pt idx="5">
                  <c:v>41</c:v>
                </c:pt>
                <c:pt idx="6">
                  <c:v>2</c:v>
                </c:pt>
                <c:pt idx="7">
                  <c:v>44</c:v>
                </c:pt>
              </c:numCache>
            </c:numRef>
          </c:val>
        </c:ser>
      </c:pieChart>
      <c:spPr>
        <a:noFill/>
        <a:ln>
          <a:noFill/>
        </a:ln>
      </c:spPr>
    </c:plotArea>
    <c:legend>
      <c:legendPos val="r"/>
      <c:layout>
        <c:manualLayout>
          <c:xMode val="edge"/>
          <c:yMode val="edge"/>
          <c:x val="0.70625"/>
          <c:y val="0.269"/>
          <c:w val="0.2825"/>
          <c:h val="0.57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Grade:</a:t>
            </a:r>
          </a:p>
        </c:rich>
      </c:tx>
      <c:layout>
        <c:manualLayout>
          <c:xMode val="factor"/>
          <c:yMode val="factor"/>
          <c:x val="0.02125"/>
          <c:y val="0"/>
        </c:manualLayout>
      </c:layout>
      <c:spPr>
        <a:noFill/>
        <a:ln w="3175">
          <a:noFill/>
        </a:ln>
      </c:spPr>
    </c:title>
    <c:plotArea>
      <c:layout>
        <c:manualLayout>
          <c:xMode val="edge"/>
          <c:yMode val="edge"/>
          <c:x val="0.17975"/>
          <c:y val="0.19025"/>
          <c:w val="0.4247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cat>
            <c:strRef>
              <c:f>'Question 21'!$A$4:$A$8</c:f>
              <c:strCache>
                <c:ptCount val="5"/>
                <c:pt idx="0">
                  <c:v>A-C</c:v>
                </c:pt>
                <c:pt idx="1">
                  <c:v>D-E</c:v>
                </c:pt>
                <c:pt idx="2">
                  <c:v>F or over</c:v>
                </c:pt>
                <c:pt idx="3">
                  <c:v>TC</c:v>
                </c:pt>
                <c:pt idx="4">
                  <c:v>Prefer not to say</c:v>
                </c:pt>
              </c:strCache>
            </c:strRef>
          </c:cat>
          <c:val>
            <c:numRef>
              <c:f>'Question 21'!$E$4:$E$8</c:f>
              <c:numCache>
                <c:ptCount val="5"/>
                <c:pt idx="0">
                  <c:v>118</c:v>
                </c:pt>
                <c:pt idx="1">
                  <c:v>17</c:v>
                </c:pt>
                <c:pt idx="2">
                  <c:v>2</c:v>
                </c:pt>
                <c:pt idx="3">
                  <c:v>3</c:v>
                </c:pt>
                <c:pt idx="4">
                  <c:v>62</c:v>
                </c:pt>
              </c:numCache>
            </c:numRef>
          </c:val>
        </c:ser>
      </c:pieChart>
      <c:spPr>
        <a:noFill/>
        <a:ln>
          <a:noFill/>
        </a:ln>
      </c:spPr>
    </c:plotArea>
    <c:legend>
      <c:legendPos val="r"/>
      <c:layout>
        <c:manualLayout>
          <c:xMode val="edge"/>
          <c:yMode val="edge"/>
          <c:x val="0.78825"/>
          <c:y val="0.39575"/>
          <c:w val="0.2045"/>
          <c:h val="0.317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Directorate</a:t>
            </a:r>
          </a:p>
        </c:rich>
      </c:tx>
      <c:layout>
        <c:manualLayout>
          <c:xMode val="factor"/>
          <c:yMode val="factor"/>
          <c:x val="-0.00225"/>
          <c:y val="-0.012"/>
        </c:manualLayout>
      </c:layout>
      <c:spPr>
        <a:noFill/>
        <a:ln w="3175">
          <a:noFill/>
        </a:ln>
      </c:spPr>
    </c:title>
    <c:plotArea>
      <c:layout>
        <c:manualLayout>
          <c:xMode val="edge"/>
          <c:yMode val="edge"/>
          <c:x val="0.041"/>
          <c:y val="0.15075"/>
          <c:w val="0.61375"/>
          <c:h val="0.813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dPt>
            <c:idx val="7"/>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dPt>
          <c:cat>
            <c:strRef>
              <c:f>'Question 19'!$A$4:$A$11</c:f>
              <c:strCache>
                <c:ptCount val="8"/>
                <c:pt idx="0">
                  <c:v>Corporate Services</c:v>
                </c:pt>
                <c:pt idx="1">
                  <c:v>ENRD</c:v>
                </c:pt>
                <c:pt idx="2">
                  <c:v>Health</c:v>
                </c:pt>
                <c:pt idx="3">
                  <c:v>Safeguarding</c:v>
                </c:pt>
                <c:pt idx="4">
                  <c:v>Police</c:v>
                </c:pt>
                <c:pt idx="5">
                  <c:v>Education</c:v>
                </c:pt>
                <c:pt idx="6">
                  <c:v>Other</c:v>
                </c:pt>
                <c:pt idx="7">
                  <c:v>Prefer not to say</c:v>
                </c:pt>
              </c:strCache>
            </c:strRef>
          </c:cat>
          <c:val>
            <c:numRef>
              <c:f>'Question 19'!$D$4:$D$11</c:f>
              <c:numCache>
                <c:ptCount val="8"/>
                <c:pt idx="0">
                  <c:v>50</c:v>
                </c:pt>
                <c:pt idx="1">
                  <c:v>33</c:v>
                </c:pt>
                <c:pt idx="2">
                  <c:v>2</c:v>
                </c:pt>
                <c:pt idx="3">
                  <c:v>2</c:v>
                </c:pt>
                <c:pt idx="4">
                  <c:v>11</c:v>
                </c:pt>
                <c:pt idx="5">
                  <c:v>29</c:v>
                </c:pt>
                <c:pt idx="6">
                  <c:v>10</c:v>
                </c:pt>
                <c:pt idx="7">
                  <c:v>47</c:v>
                </c:pt>
              </c:numCache>
            </c:numRef>
          </c:val>
        </c:ser>
      </c:pieChart>
      <c:spPr>
        <a:noFill/>
        <a:ln>
          <a:noFill/>
        </a:ln>
      </c:spPr>
    </c:plotArea>
    <c:legend>
      <c:legendPos val="r"/>
      <c:layout>
        <c:manualLayout>
          <c:xMode val="edge"/>
          <c:yMode val="edge"/>
          <c:x val="0.70625"/>
          <c:y val="0.269"/>
          <c:w val="0.2825"/>
          <c:h val="0.57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Grade:</a:t>
            </a:r>
          </a:p>
        </c:rich>
      </c:tx>
      <c:layout>
        <c:manualLayout>
          <c:xMode val="factor"/>
          <c:yMode val="factor"/>
          <c:x val="0.02125"/>
          <c:y val="0"/>
        </c:manualLayout>
      </c:layout>
      <c:spPr>
        <a:noFill/>
        <a:ln w="3175">
          <a:noFill/>
        </a:ln>
      </c:spPr>
    </c:title>
    <c:plotArea>
      <c:layout>
        <c:manualLayout>
          <c:xMode val="edge"/>
          <c:yMode val="edge"/>
          <c:x val="0.17975"/>
          <c:y val="0.19025"/>
          <c:w val="0.4247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cat>
            <c:strRef>
              <c:f>'Question 21'!$A$4:$A$8</c:f>
              <c:strCache>
                <c:ptCount val="5"/>
                <c:pt idx="0">
                  <c:v>A-C</c:v>
                </c:pt>
                <c:pt idx="1">
                  <c:v>D-E</c:v>
                </c:pt>
                <c:pt idx="2">
                  <c:v>F or over</c:v>
                </c:pt>
                <c:pt idx="3">
                  <c:v>TC</c:v>
                </c:pt>
                <c:pt idx="4">
                  <c:v>Prefer not to say</c:v>
                </c:pt>
              </c:strCache>
            </c:strRef>
          </c:cat>
          <c:val>
            <c:numRef>
              <c:f>'Question 21'!$D$4:$D$8</c:f>
              <c:numCache>
                <c:ptCount val="5"/>
                <c:pt idx="0">
                  <c:v>51</c:v>
                </c:pt>
                <c:pt idx="1">
                  <c:v>49</c:v>
                </c:pt>
                <c:pt idx="2">
                  <c:v>4</c:v>
                </c:pt>
                <c:pt idx="3">
                  <c:v>19</c:v>
                </c:pt>
                <c:pt idx="4">
                  <c:v>61</c:v>
                </c:pt>
              </c:numCache>
            </c:numRef>
          </c:val>
        </c:ser>
      </c:pieChart>
      <c:spPr>
        <a:noFill/>
        <a:ln>
          <a:noFill/>
        </a:ln>
      </c:spPr>
    </c:plotArea>
    <c:legend>
      <c:legendPos val="r"/>
      <c:layout>
        <c:manualLayout>
          <c:xMode val="edge"/>
          <c:yMode val="edge"/>
          <c:x val="0.78825"/>
          <c:y val="0.39575"/>
          <c:w val="0.2045"/>
          <c:h val="0.317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133350</xdr:colOff>
      <xdr:row>14</xdr:row>
      <xdr:rowOff>9525</xdr:rowOff>
    </xdr:to>
    <xdr:pic>
      <xdr:nvPicPr>
        <xdr:cNvPr id="1" name="Picture 1"/>
        <xdr:cNvPicPr preferRelativeResize="1">
          <a:picLocks noChangeAspect="1"/>
        </xdr:cNvPicPr>
      </xdr:nvPicPr>
      <xdr:blipFill>
        <a:blip r:embed="rId1"/>
        <a:stretch>
          <a:fillRect/>
        </a:stretch>
      </xdr:blipFill>
      <xdr:spPr>
        <a:xfrm>
          <a:off x="0" y="0"/>
          <a:ext cx="4067175" cy="2276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25</xdr:row>
      <xdr:rowOff>19050</xdr:rowOff>
    </xdr:from>
    <xdr:to>
      <xdr:col>6</xdr:col>
      <xdr:colOff>504825</xdr:colOff>
      <xdr:row>45</xdr:row>
      <xdr:rowOff>19050</xdr:rowOff>
    </xdr:to>
    <xdr:graphicFrame>
      <xdr:nvGraphicFramePr>
        <xdr:cNvPr id="1" name="Chart 1"/>
        <xdr:cNvGraphicFramePr/>
      </xdr:nvGraphicFramePr>
      <xdr:xfrm>
        <a:off x="857250" y="5457825"/>
        <a:ext cx="73056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28</xdr:row>
      <xdr:rowOff>57150</xdr:rowOff>
    </xdr:from>
    <xdr:to>
      <xdr:col>6</xdr:col>
      <xdr:colOff>438150</xdr:colOff>
      <xdr:row>48</xdr:row>
      <xdr:rowOff>57150</xdr:rowOff>
    </xdr:to>
    <xdr:graphicFrame>
      <xdr:nvGraphicFramePr>
        <xdr:cNvPr id="1" name="Chart 1"/>
        <xdr:cNvGraphicFramePr/>
      </xdr:nvGraphicFramePr>
      <xdr:xfrm>
        <a:off x="790575" y="5981700"/>
        <a:ext cx="73723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123825</xdr:rowOff>
    </xdr:from>
    <xdr:to>
      <xdr:col>6</xdr:col>
      <xdr:colOff>457200</xdr:colOff>
      <xdr:row>45</xdr:row>
      <xdr:rowOff>123825</xdr:rowOff>
    </xdr:to>
    <xdr:graphicFrame>
      <xdr:nvGraphicFramePr>
        <xdr:cNvPr id="1" name="Chart 1"/>
        <xdr:cNvGraphicFramePr/>
      </xdr:nvGraphicFramePr>
      <xdr:xfrm>
        <a:off x="809625" y="5562600"/>
        <a:ext cx="7620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38100</xdr:rowOff>
    </xdr:from>
    <xdr:to>
      <xdr:col>6</xdr:col>
      <xdr:colOff>457200</xdr:colOff>
      <xdr:row>45</xdr:row>
      <xdr:rowOff>38100</xdr:rowOff>
    </xdr:to>
    <xdr:graphicFrame>
      <xdr:nvGraphicFramePr>
        <xdr:cNvPr id="1" name="Chart 1"/>
        <xdr:cNvGraphicFramePr/>
      </xdr:nvGraphicFramePr>
      <xdr:xfrm>
        <a:off x="809625" y="5648325"/>
        <a:ext cx="69246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25</xdr:row>
      <xdr:rowOff>28575</xdr:rowOff>
    </xdr:from>
    <xdr:to>
      <xdr:col>6</xdr:col>
      <xdr:colOff>476250</xdr:colOff>
      <xdr:row>45</xdr:row>
      <xdr:rowOff>28575</xdr:rowOff>
    </xdr:to>
    <xdr:graphicFrame>
      <xdr:nvGraphicFramePr>
        <xdr:cNvPr id="1" name="Chart 1"/>
        <xdr:cNvGraphicFramePr/>
      </xdr:nvGraphicFramePr>
      <xdr:xfrm>
        <a:off x="828675" y="5467350"/>
        <a:ext cx="69246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26</xdr:row>
      <xdr:rowOff>9525</xdr:rowOff>
    </xdr:from>
    <xdr:to>
      <xdr:col>6</xdr:col>
      <xdr:colOff>447675</xdr:colOff>
      <xdr:row>46</xdr:row>
      <xdr:rowOff>9525</xdr:rowOff>
    </xdr:to>
    <xdr:graphicFrame>
      <xdr:nvGraphicFramePr>
        <xdr:cNvPr id="1" name="Chart 1"/>
        <xdr:cNvGraphicFramePr/>
      </xdr:nvGraphicFramePr>
      <xdr:xfrm>
        <a:off x="800100" y="5191125"/>
        <a:ext cx="81248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25</xdr:row>
      <xdr:rowOff>47625</xdr:rowOff>
    </xdr:from>
    <xdr:to>
      <xdr:col>6</xdr:col>
      <xdr:colOff>381000</xdr:colOff>
      <xdr:row>45</xdr:row>
      <xdr:rowOff>47625</xdr:rowOff>
    </xdr:to>
    <xdr:graphicFrame>
      <xdr:nvGraphicFramePr>
        <xdr:cNvPr id="1" name="Chart 1"/>
        <xdr:cNvGraphicFramePr/>
      </xdr:nvGraphicFramePr>
      <xdr:xfrm>
        <a:off x="733425" y="5486400"/>
        <a:ext cx="72199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57150</xdr:rowOff>
    </xdr:from>
    <xdr:to>
      <xdr:col>6</xdr:col>
      <xdr:colOff>352425</xdr:colOff>
      <xdr:row>50</xdr:row>
      <xdr:rowOff>57150</xdr:rowOff>
    </xdr:to>
    <xdr:graphicFrame>
      <xdr:nvGraphicFramePr>
        <xdr:cNvPr id="1" name="Chart 1"/>
        <xdr:cNvGraphicFramePr/>
      </xdr:nvGraphicFramePr>
      <xdr:xfrm>
        <a:off x="704850" y="5981700"/>
        <a:ext cx="691515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27</xdr:row>
      <xdr:rowOff>152400</xdr:rowOff>
    </xdr:from>
    <xdr:to>
      <xdr:col>6</xdr:col>
      <xdr:colOff>295275</xdr:colOff>
      <xdr:row>47</xdr:row>
      <xdr:rowOff>152400</xdr:rowOff>
    </xdr:to>
    <xdr:graphicFrame>
      <xdr:nvGraphicFramePr>
        <xdr:cNvPr id="1" name="Chart 1"/>
        <xdr:cNvGraphicFramePr/>
      </xdr:nvGraphicFramePr>
      <xdr:xfrm>
        <a:off x="647700" y="5915025"/>
        <a:ext cx="68294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21</xdr:row>
      <xdr:rowOff>152400</xdr:rowOff>
    </xdr:from>
    <xdr:to>
      <xdr:col>6</xdr:col>
      <xdr:colOff>304800</xdr:colOff>
      <xdr:row>41</xdr:row>
      <xdr:rowOff>152400</xdr:rowOff>
    </xdr:to>
    <xdr:graphicFrame>
      <xdr:nvGraphicFramePr>
        <xdr:cNvPr id="1" name="Chart 1"/>
        <xdr:cNvGraphicFramePr/>
      </xdr:nvGraphicFramePr>
      <xdr:xfrm>
        <a:off x="657225" y="4943475"/>
        <a:ext cx="74676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18</xdr:row>
      <xdr:rowOff>180975</xdr:rowOff>
    </xdr:from>
    <xdr:to>
      <xdr:col>4</xdr:col>
      <xdr:colOff>66675</xdr:colOff>
      <xdr:row>38</xdr:row>
      <xdr:rowOff>180975</xdr:rowOff>
    </xdr:to>
    <xdr:graphicFrame>
      <xdr:nvGraphicFramePr>
        <xdr:cNvPr id="1" name="Chart 1"/>
        <xdr:cNvGraphicFramePr/>
      </xdr:nvGraphicFramePr>
      <xdr:xfrm>
        <a:off x="123825" y="3695700"/>
        <a:ext cx="4657725" cy="381000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190500</xdr:colOff>
      <xdr:row>18</xdr:row>
      <xdr:rowOff>171450</xdr:rowOff>
    </xdr:from>
    <xdr:to>
      <xdr:col>12</xdr:col>
      <xdr:colOff>247650</xdr:colOff>
      <xdr:row>38</xdr:row>
      <xdr:rowOff>171450</xdr:rowOff>
    </xdr:to>
    <xdr:graphicFrame>
      <xdr:nvGraphicFramePr>
        <xdr:cNvPr id="2" name="Chart 1"/>
        <xdr:cNvGraphicFramePr/>
      </xdr:nvGraphicFramePr>
      <xdr:xfrm>
        <a:off x="4905375" y="3686175"/>
        <a:ext cx="6076950" cy="3810000"/>
      </xdr:xfrm>
      <a:graphic>
        <a:graphicData uri="http://schemas.openxmlformats.org/drawingml/2006/chart">
          <c:chart xmlns:c="http://schemas.openxmlformats.org/drawingml/2006/chart" r:id="rId2"/>
        </a:graphicData>
      </a:graphic>
    </xdr:graphicFrame>
    <xdr:clientData fLocksWithSheet="0"/>
  </xdr:twoCellAnchor>
  <xdr:twoCellAnchor>
    <xdr:from>
      <xdr:col>0</xdr:col>
      <xdr:colOff>152400</xdr:colOff>
      <xdr:row>49</xdr:row>
      <xdr:rowOff>123825</xdr:rowOff>
    </xdr:from>
    <xdr:to>
      <xdr:col>4</xdr:col>
      <xdr:colOff>152400</xdr:colOff>
      <xdr:row>66</xdr:row>
      <xdr:rowOff>180975</xdr:rowOff>
    </xdr:to>
    <xdr:graphicFrame>
      <xdr:nvGraphicFramePr>
        <xdr:cNvPr id="3" name="Chart 1"/>
        <xdr:cNvGraphicFramePr/>
      </xdr:nvGraphicFramePr>
      <xdr:xfrm>
        <a:off x="152400" y="9648825"/>
        <a:ext cx="4714875" cy="3295650"/>
      </xdr:xfrm>
      <a:graphic>
        <a:graphicData uri="http://schemas.openxmlformats.org/drawingml/2006/chart">
          <c:chart xmlns:c="http://schemas.openxmlformats.org/drawingml/2006/chart" r:id="rId3"/>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25</xdr:row>
      <xdr:rowOff>28575</xdr:rowOff>
    </xdr:from>
    <xdr:to>
      <xdr:col>6</xdr:col>
      <xdr:colOff>409575</xdr:colOff>
      <xdr:row>45</xdr:row>
      <xdr:rowOff>28575</xdr:rowOff>
    </xdr:to>
    <xdr:graphicFrame>
      <xdr:nvGraphicFramePr>
        <xdr:cNvPr id="1" name="Chart 1"/>
        <xdr:cNvGraphicFramePr/>
      </xdr:nvGraphicFramePr>
      <xdr:xfrm>
        <a:off x="762000" y="5781675"/>
        <a:ext cx="78390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28575</xdr:rowOff>
    </xdr:from>
    <xdr:to>
      <xdr:col>6</xdr:col>
      <xdr:colOff>257175</xdr:colOff>
      <xdr:row>48</xdr:row>
      <xdr:rowOff>28575</xdr:rowOff>
    </xdr:to>
    <xdr:graphicFrame>
      <xdr:nvGraphicFramePr>
        <xdr:cNvPr id="1" name="Chart 1"/>
        <xdr:cNvGraphicFramePr/>
      </xdr:nvGraphicFramePr>
      <xdr:xfrm>
        <a:off x="609600" y="5953125"/>
        <a:ext cx="79724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22</xdr:row>
      <xdr:rowOff>114300</xdr:rowOff>
    </xdr:from>
    <xdr:to>
      <xdr:col>6</xdr:col>
      <xdr:colOff>381000</xdr:colOff>
      <xdr:row>42</xdr:row>
      <xdr:rowOff>114300</xdr:rowOff>
    </xdr:to>
    <xdr:graphicFrame>
      <xdr:nvGraphicFramePr>
        <xdr:cNvPr id="1" name="Chart 1"/>
        <xdr:cNvGraphicFramePr/>
      </xdr:nvGraphicFramePr>
      <xdr:xfrm>
        <a:off x="733425" y="4895850"/>
        <a:ext cx="862965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38100</xdr:rowOff>
    </xdr:from>
    <xdr:to>
      <xdr:col>6</xdr:col>
      <xdr:colOff>285750</xdr:colOff>
      <xdr:row>45</xdr:row>
      <xdr:rowOff>38100</xdr:rowOff>
    </xdr:to>
    <xdr:graphicFrame>
      <xdr:nvGraphicFramePr>
        <xdr:cNvPr id="1" name="Chart 1"/>
        <xdr:cNvGraphicFramePr/>
      </xdr:nvGraphicFramePr>
      <xdr:xfrm>
        <a:off x="638175" y="5476875"/>
        <a:ext cx="747712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152400</xdr:rowOff>
    </xdr:from>
    <xdr:to>
      <xdr:col>5</xdr:col>
      <xdr:colOff>19050</xdr:colOff>
      <xdr:row>33</xdr:row>
      <xdr:rowOff>123825</xdr:rowOff>
    </xdr:to>
    <xdr:graphicFrame>
      <xdr:nvGraphicFramePr>
        <xdr:cNvPr id="1" name="Chart 1"/>
        <xdr:cNvGraphicFramePr/>
      </xdr:nvGraphicFramePr>
      <xdr:xfrm>
        <a:off x="66675" y="2905125"/>
        <a:ext cx="5486400" cy="3467100"/>
      </xdr:xfrm>
      <a:graphic>
        <a:graphicData uri="http://schemas.openxmlformats.org/drawingml/2006/chart">
          <c:chart xmlns:c="http://schemas.openxmlformats.org/drawingml/2006/chart" r:id="rId1"/>
        </a:graphicData>
      </a:graphic>
    </xdr:graphicFrame>
    <xdr:clientData fLocksWithSheet="0"/>
  </xdr:twoCellAnchor>
  <xdr:twoCellAnchor>
    <xdr:from>
      <xdr:col>5</xdr:col>
      <xdr:colOff>104775</xdr:colOff>
      <xdr:row>13</xdr:row>
      <xdr:rowOff>142875</xdr:rowOff>
    </xdr:from>
    <xdr:to>
      <xdr:col>12</xdr:col>
      <xdr:colOff>9525</xdr:colOff>
      <xdr:row>33</xdr:row>
      <xdr:rowOff>142875</xdr:rowOff>
    </xdr:to>
    <xdr:graphicFrame>
      <xdr:nvGraphicFramePr>
        <xdr:cNvPr id="2" name="Chart 1"/>
        <xdr:cNvGraphicFramePr/>
      </xdr:nvGraphicFramePr>
      <xdr:xfrm>
        <a:off x="5638800" y="2895600"/>
        <a:ext cx="5162550" cy="3495675"/>
      </xdr:xfrm>
      <a:graphic>
        <a:graphicData uri="http://schemas.openxmlformats.org/drawingml/2006/chart">
          <c:chart xmlns:c="http://schemas.openxmlformats.org/drawingml/2006/chart" r:id="rId2"/>
        </a:graphicData>
      </a:graphic>
    </xdr:graphicFrame>
    <xdr:clientData fLocksWithSheet="0"/>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10</xdr:row>
      <xdr:rowOff>142875</xdr:rowOff>
    </xdr:from>
    <xdr:to>
      <xdr:col>5</xdr:col>
      <xdr:colOff>514350</xdr:colOff>
      <xdr:row>30</xdr:row>
      <xdr:rowOff>142875</xdr:rowOff>
    </xdr:to>
    <xdr:graphicFrame>
      <xdr:nvGraphicFramePr>
        <xdr:cNvPr id="1" name="Chart 1"/>
        <xdr:cNvGraphicFramePr/>
      </xdr:nvGraphicFramePr>
      <xdr:xfrm>
        <a:off x="561975" y="2409825"/>
        <a:ext cx="56292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24</xdr:row>
      <xdr:rowOff>76200</xdr:rowOff>
    </xdr:from>
    <xdr:to>
      <xdr:col>6</xdr:col>
      <xdr:colOff>695325</xdr:colOff>
      <xdr:row>44</xdr:row>
      <xdr:rowOff>76200</xdr:rowOff>
    </xdr:to>
    <xdr:graphicFrame>
      <xdr:nvGraphicFramePr>
        <xdr:cNvPr id="1" name="Chart 1"/>
        <xdr:cNvGraphicFramePr/>
      </xdr:nvGraphicFramePr>
      <xdr:xfrm>
        <a:off x="200025" y="4000500"/>
        <a:ext cx="4267200" cy="323850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28575</xdr:colOff>
      <xdr:row>24</xdr:row>
      <xdr:rowOff>76200</xdr:rowOff>
    </xdr:from>
    <xdr:to>
      <xdr:col>14</xdr:col>
      <xdr:colOff>542925</xdr:colOff>
      <xdr:row>44</xdr:row>
      <xdr:rowOff>76200</xdr:rowOff>
    </xdr:to>
    <xdr:graphicFrame>
      <xdr:nvGraphicFramePr>
        <xdr:cNvPr id="2" name="Chart 1"/>
        <xdr:cNvGraphicFramePr/>
      </xdr:nvGraphicFramePr>
      <xdr:xfrm>
        <a:off x="4695825" y="4000500"/>
        <a:ext cx="5486400"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76200</xdr:rowOff>
    </xdr:from>
    <xdr:to>
      <xdr:col>6</xdr:col>
      <xdr:colOff>666750</xdr:colOff>
      <xdr:row>45</xdr:row>
      <xdr:rowOff>76200</xdr:rowOff>
    </xdr:to>
    <xdr:graphicFrame>
      <xdr:nvGraphicFramePr>
        <xdr:cNvPr id="1" name="Chart 1"/>
        <xdr:cNvGraphicFramePr/>
      </xdr:nvGraphicFramePr>
      <xdr:xfrm>
        <a:off x="171450" y="4162425"/>
        <a:ext cx="4267200" cy="323850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38100</xdr:colOff>
      <xdr:row>25</xdr:row>
      <xdr:rowOff>85725</xdr:rowOff>
    </xdr:from>
    <xdr:to>
      <xdr:col>14</xdr:col>
      <xdr:colOff>552450</xdr:colOff>
      <xdr:row>45</xdr:row>
      <xdr:rowOff>85725</xdr:rowOff>
    </xdr:to>
    <xdr:graphicFrame>
      <xdr:nvGraphicFramePr>
        <xdr:cNvPr id="2" name="Chart 1"/>
        <xdr:cNvGraphicFramePr/>
      </xdr:nvGraphicFramePr>
      <xdr:xfrm>
        <a:off x="4705350" y="4171950"/>
        <a:ext cx="5486400"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26</xdr:row>
      <xdr:rowOff>76200</xdr:rowOff>
    </xdr:from>
    <xdr:to>
      <xdr:col>6</xdr:col>
      <xdr:colOff>666750</xdr:colOff>
      <xdr:row>46</xdr:row>
      <xdr:rowOff>76200</xdr:rowOff>
    </xdr:to>
    <xdr:graphicFrame>
      <xdr:nvGraphicFramePr>
        <xdr:cNvPr id="1" name="Chart 1"/>
        <xdr:cNvGraphicFramePr/>
      </xdr:nvGraphicFramePr>
      <xdr:xfrm>
        <a:off x="171450" y="4324350"/>
        <a:ext cx="4267200" cy="3238500"/>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38100</xdr:colOff>
      <xdr:row>26</xdr:row>
      <xdr:rowOff>85725</xdr:rowOff>
    </xdr:from>
    <xdr:to>
      <xdr:col>14</xdr:col>
      <xdr:colOff>552450</xdr:colOff>
      <xdr:row>46</xdr:row>
      <xdr:rowOff>85725</xdr:rowOff>
    </xdr:to>
    <xdr:graphicFrame>
      <xdr:nvGraphicFramePr>
        <xdr:cNvPr id="2" name="Chart 1"/>
        <xdr:cNvGraphicFramePr/>
      </xdr:nvGraphicFramePr>
      <xdr:xfrm>
        <a:off x="4705350" y="4333875"/>
        <a:ext cx="5486400"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29</xdr:row>
      <xdr:rowOff>28575</xdr:rowOff>
    </xdr:from>
    <xdr:to>
      <xdr:col>8</xdr:col>
      <xdr:colOff>161925</xdr:colOff>
      <xdr:row>53</xdr:row>
      <xdr:rowOff>28575</xdr:rowOff>
    </xdr:to>
    <xdr:graphicFrame>
      <xdr:nvGraphicFramePr>
        <xdr:cNvPr id="1" name="Chart 1"/>
        <xdr:cNvGraphicFramePr/>
      </xdr:nvGraphicFramePr>
      <xdr:xfrm>
        <a:off x="866775" y="6105525"/>
        <a:ext cx="8734425"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28</xdr:row>
      <xdr:rowOff>9525</xdr:rowOff>
    </xdr:from>
    <xdr:to>
      <xdr:col>6</xdr:col>
      <xdr:colOff>504825</xdr:colOff>
      <xdr:row>52</xdr:row>
      <xdr:rowOff>9525</xdr:rowOff>
    </xdr:to>
    <xdr:graphicFrame>
      <xdr:nvGraphicFramePr>
        <xdr:cNvPr id="1" name="Chart 1"/>
        <xdr:cNvGraphicFramePr/>
      </xdr:nvGraphicFramePr>
      <xdr:xfrm>
        <a:off x="857250" y="5514975"/>
        <a:ext cx="6505575" cy="38862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28</xdr:row>
      <xdr:rowOff>76200</xdr:rowOff>
    </xdr:from>
    <xdr:to>
      <xdr:col>6</xdr:col>
      <xdr:colOff>400050</xdr:colOff>
      <xdr:row>48</xdr:row>
      <xdr:rowOff>76200</xdr:rowOff>
    </xdr:to>
    <xdr:graphicFrame>
      <xdr:nvGraphicFramePr>
        <xdr:cNvPr id="1" name="Chart 1"/>
        <xdr:cNvGraphicFramePr/>
      </xdr:nvGraphicFramePr>
      <xdr:xfrm>
        <a:off x="752475" y="6000750"/>
        <a:ext cx="7419975"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25</xdr:row>
      <xdr:rowOff>57150</xdr:rowOff>
    </xdr:from>
    <xdr:to>
      <xdr:col>6</xdr:col>
      <xdr:colOff>419100</xdr:colOff>
      <xdr:row>45</xdr:row>
      <xdr:rowOff>57150</xdr:rowOff>
    </xdr:to>
    <xdr:graphicFrame>
      <xdr:nvGraphicFramePr>
        <xdr:cNvPr id="1" name="Chart 1"/>
        <xdr:cNvGraphicFramePr/>
      </xdr:nvGraphicFramePr>
      <xdr:xfrm>
        <a:off x="771525" y="5495925"/>
        <a:ext cx="78486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n.paterson@sainthelena.gov.sh" TargetMode="External" /><Relationship Id="rId2" Type="http://schemas.openxmlformats.org/officeDocument/2006/relationships/hyperlink" Target="mailto:paula.mcleod@sainthelena.gov.s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tabSelected="1" zoomScalePageLayoutView="0" workbookViewId="0" topLeftCell="A1">
      <selection activeCell="J26" sqref="J26"/>
    </sheetView>
  </sheetViews>
  <sheetFormatPr defaultColWidth="9.140625" defaultRowHeight="12.75"/>
  <cols>
    <col min="1" max="1" width="13.28125" style="57" customWidth="1"/>
    <col min="2" max="16384" width="9.140625" style="57" customWidth="1"/>
  </cols>
  <sheetData>
    <row r="1" ht="12.75">
      <c r="A1" s="57" t="s">
        <v>229</v>
      </c>
    </row>
    <row r="2" ht="12.75"/>
    <row r="3" ht="12.75"/>
    <row r="4" ht="12.75"/>
    <row r="5" ht="12.75"/>
    <row r="6" ht="12.75"/>
    <row r="7" ht="12.75"/>
    <row r="8" ht="12.75"/>
    <row r="9" ht="12.75"/>
    <row r="10" ht="12.75"/>
    <row r="11" ht="12.75"/>
    <row r="12" ht="12.75"/>
    <row r="13" ht="12.75"/>
    <row r="14" ht="12.75"/>
    <row r="15" ht="12.75"/>
    <row r="17" ht="12.75">
      <c r="A17" s="57" t="s">
        <v>160</v>
      </c>
    </row>
    <row r="18" ht="12.75">
      <c r="A18" s="57" t="s">
        <v>161</v>
      </c>
    </row>
    <row r="19" ht="12.75">
      <c r="A19" s="57" t="s">
        <v>162</v>
      </c>
    </row>
    <row r="21" ht="12.75">
      <c r="A21" s="58" t="s">
        <v>163</v>
      </c>
    </row>
    <row r="22" ht="12.75">
      <c r="A22" s="57" t="s">
        <v>164</v>
      </c>
    </row>
    <row r="23" spans="1:6" ht="12.75">
      <c r="A23" s="57" t="s">
        <v>170</v>
      </c>
      <c r="B23" s="57" t="s">
        <v>165</v>
      </c>
      <c r="F23" s="57" t="s">
        <v>174</v>
      </c>
    </row>
    <row r="24" spans="1:6" ht="12.75">
      <c r="A24" s="57" t="s">
        <v>171</v>
      </c>
      <c r="B24" s="57" t="s">
        <v>166</v>
      </c>
      <c r="F24" s="57" t="s">
        <v>175</v>
      </c>
    </row>
    <row r="25" spans="1:6" ht="12.75">
      <c r="A25" s="57" t="s">
        <v>172</v>
      </c>
      <c r="B25" s="57" t="s">
        <v>228</v>
      </c>
      <c r="F25" s="57" t="s">
        <v>176</v>
      </c>
    </row>
    <row r="26" spans="1:6" ht="12.75">
      <c r="A26" s="57" t="s">
        <v>173</v>
      </c>
      <c r="B26" s="57" t="s">
        <v>167</v>
      </c>
      <c r="F26" s="57" t="s">
        <v>167</v>
      </c>
    </row>
    <row r="27" spans="1:6" ht="12.75">
      <c r="A27" s="57" t="s">
        <v>168</v>
      </c>
      <c r="B27" s="59" t="s">
        <v>169</v>
      </c>
      <c r="F27" s="59" t="s">
        <v>177</v>
      </c>
    </row>
    <row r="28" spans="1:6" ht="12.75">
      <c r="A28" s="57" t="s">
        <v>224</v>
      </c>
      <c r="B28" s="57" t="s">
        <v>225</v>
      </c>
      <c r="F28" s="57" t="s">
        <v>226</v>
      </c>
    </row>
  </sheetData>
  <sheetProtection/>
  <hyperlinks>
    <hyperlink ref="B27" r:id="rId1" display="john.paterson@sainthelena.gov.sh"/>
    <hyperlink ref="F27" r:id="rId2" display="paula.mcleod@sainthelena.gov.sh"/>
  </hyperlinks>
  <printOptions/>
  <pageMargins left="0.7" right="0.7" top="0.75" bottom="0.75" header="0.3" footer="0.3"/>
  <pageSetup fitToHeight="1" fitToWidth="1" horizontalDpi="600" verticalDpi="6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4">
    <pageSetUpPr fitToPage="1"/>
  </sheetPr>
  <dimension ref="A1:N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0.140625" style="0" customWidth="1"/>
    <col min="4" max="5" width="13.7109375" style="0" customWidth="1"/>
    <col min="6" max="6" width="15.421875" style="0" customWidth="1"/>
    <col min="7" max="9" width="13.7109375" style="0" customWidth="1"/>
    <col min="11" max="11" width="10.140625" style="0" customWidth="1"/>
    <col min="12" max="12" width="10.00390625" style="0" customWidth="1"/>
    <col min="13" max="13" width="10.140625" style="0" customWidth="1"/>
    <col min="14" max="14" width="11.57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16</v>
      </c>
      <c r="C2" s="215" t="s">
        <v>16</v>
      </c>
      <c r="D2" s="215" t="s">
        <v>16</v>
      </c>
      <c r="E2" s="215" t="s">
        <v>16</v>
      </c>
      <c r="F2" s="215" t="s">
        <v>16</v>
      </c>
      <c r="G2" s="215" t="s">
        <v>16</v>
      </c>
      <c r="H2" s="215" t="s">
        <v>16</v>
      </c>
      <c r="I2" s="215" t="s">
        <v>16</v>
      </c>
    </row>
    <row r="3" spans="2:14" ht="30" customHeight="1">
      <c r="B3" s="212"/>
      <c r="C3" s="212" t="s">
        <v>2</v>
      </c>
      <c r="D3" s="1" t="s">
        <v>3</v>
      </c>
      <c r="E3" s="1" t="s">
        <v>4</v>
      </c>
      <c r="F3" s="1" t="s">
        <v>5</v>
      </c>
      <c r="G3" s="1" t="s">
        <v>6</v>
      </c>
      <c r="H3" s="1" t="s">
        <v>7</v>
      </c>
      <c r="I3" s="2" t="s">
        <v>8</v>
      </c>
      <c r="K3" s="1" t="s">
        <v>122</v>
      </c>
      <c r="L3" s="10" t="s">
        <v>227</v>
      </c>
      <c r="M3" s="10" t="s">
        <v>125</v>
      </c>
      <c r="N3" s="10" t="s">
        <v>126</v>
      </c>
    </row>
    <row r="4" spans="2:14" ht="12.75">
      <c r="B4" s="209" t="s">
        <v>17</v>
      </c>
      <c r="C4" s="209" t="s">
        <v>17</v>
      </c>
      <c r="D4" s="3">
        <v>27</v>
      </c>
      <c r="E4" s="3">
        <v>91</v>
      </c>
      <c r="F4" s="3">
        <v>45</v>
      </c>
      <c r="G4" s="3">
        <v>19</v>
      </c>
      <c r="H4" s="3">
        <v>2</v>
      </c>
      <c r="I4" s="4">
        <v>184</v>
      </c>
      <c r="K4" s="7">
        <f>((5*D4)+(4*E4)+(3*F4)+(2*G4)+(1*H4))/$I$9</f>
        <v>3.6630434782608696</v>
      </c>
      <c r="L4" s="11">
        <f>SUM(D4:E4)/$I$9</f>
        <v>0.6413043478260869</v>
      </c>
      <c r="M4" s="11">
        <f>F4/$I$9</f>
        <v>0.24456521739130435</v>
      </c>
      <c r="N4" s="11">
        <f>SUM(G4:H4)/$I$9</f>
        <v>0.11413043478260869</v>
      </c>
    </row>
    <row r="5" spans="2:14" ht="12.75">
      <c r="B5" s="209" t="s">
        <v>18</v>
      </c>
      <c r="C5" s="209" t="s">
        <v>18</v>
      </c>
      <c r="D5" s="3">
        <v>5</v>
      </c>
      <c r="E5" s="3">
        <v>49</v>
      </c>
      <c r="F5" s="3">
        <v>86</v>
      </c>
      <c r="G5" s="3">
        <v>29</v>
      </c>
      <c r="H5" s="3">
        <v>15</v>
      </c>
      <c r="I5" s="4">
        <v>184</v>
      </c>
      <c r="K5" s="7">
        <f>((5*D5)+(4*E5)+(3*F5)+(2*G5)+(1*H5))/$I$9</f>
        <v>3</v>
      </c>
      <c r="L5" s="11">
        <f>SUM(D5:E5)/$I$9</f>
        <v>0.29347826086956524</v>
      </c>
      <c r="M5" s="11">
        <f>F5/$I$9</f>
        <v>0.4673913043478261</v>
      </c>
      <c r="N5" s="11">
        <f>SUM(G5:H5)/$I$9</f>
        <v>0.2391304347826087</v>
      </c>
    </row>
    <row r="6" spans="2:14" ht="12.75">
      <c r="B6" s="209" t="s">
        <v>19</v>
      </c>
      <c r="C6" s="209" t="s">
        <v>19</v>
      </c>
      <c r="D6" s="3">
        <v>3</v>
      </c>
      <c r="E6" s="3">
        <v>17</v>
      </c>
      <c r="F6" s="3">
        <v>83</v>
      </c>
      <c r="G6" s="3">
        <v>63</v>
      </c>
      <c r="H6" s="3">
        <v>18</v>
      </c>
      <c r="I6" s="4">
        <v>184</v>
      </c>
      <c r="K6" s="7">
        <f>((5*D6)+(4*E6)+(3*F6)+(2*G6)+(1*H6))/$I$9</f>
        <v>2.5869565217391304</v>
      </c>
      <c r="L6" s="11">
        <f>SUM(D6:E6)/$I$9</f>
        <v>0.10869565217391304</v>
      </c>
      <c r="M6" s="11">
        <f>F6/$I$9</f>
        <v>0.45108695652173914</v>
      </c>
      <c r="N6" s="11">
        <f>SUM(G6:H6)/$I$9</f>
        <v>0.44021739130434784</v>
      </c>
    </row>
    <row r="7" spans="2:14" ht="12.75">
      <c r="B7" s="209" t="s">
        <v>20</v>
      </c>
      <c r="C7" s="209" t="s">
        <v>20</v>
      </c>
      <c r="D7" s="3">
        <v>22</v>
      </c>
      <c r="E7" s="3">
        <v>104</v>
      </c>
      <c r="F7" s="3">
        <v>45</v>
      </c>
      <c r="G7" s="3">
        <v>9</v>
      </c>
      <c r="H7" s="3">
        <v>4</v>
      </c>
      <c r="I7" s="4">
        <v>184</v>
      </c>
      <c r="K7" s="7">
        <f>((5*D7)+(4*E7)+(3*F7)+(2*G7)+(1*H7))/$I$9</f>
        <v>3.7119565217391304</v>
      </c>
      <c r="L7" s="11">
        <f>SUM(D7:E7)/$I$9</f>
        <v>0.6847826086956522</v>
      </c>
      <c r="M7" s="11">
        <f>F7/$I$9</f>
        <v>0.24456521739130435</v>
      </c>
      <c r="N7" s="11">
        <f>SUM(G7:H7)/$I$9</f>
        <v>0.07065217391304347</v>
      </c>
    </row>
    <row r="8" spans="2:14" ht="12.75">
      <c r="B8" s="209" t="s">
        <v>21</v>
      </c>
      <c r="C8" s="209" t="s">
        <v>21</v>
      </c>
      <c r="D8" s="3">
        <v>6</v>
      </c>
      <c r="E8" s="3">
        <v>29</v>
      </c>
      <c r="F8" s="3">
        <v>94</v>
      </c>
      <c r="G8" s="3">
        <v>37</v>
      </c>
      <c r="H8" s="3">
        <v>18</v>
      </c>
      <c r="I8" s="4">
        <v>184</v>
      </c>
      <c r="K8" s="7">
        <f>((5*D8)+(4*E8)+(3*F8)+(2*G8)+(1*H8))/$I$9</f>
        <v>2.8260869565217392</v>
      </c>
      <c r="L8" s="11">
        <f>SUM(D8:E8)/$I$9</f>
        <v>0.19021739130434784</v>
      </c>
      <c r="M8" s="11">
        <f>F8/$I$9</f>
        <v>0.5108695652173914</v>
      </c>
      <c r="N8" s="11">
        <f>SUM(G8:H8)/$I$9</f>
        <v>0.29891304347826086</v>
      </c>
    </row>
    <row r="9" spans="2:14" ht="12.75">
      <c r="B9" s="211" t="s">
        <v>14</v>
      </c>
      <c r="C9" s="211" t="s">
        <v>14</v>
      </c>
      <c r="D9" s="211" t="s">
        <v>14</v>
      </c>
      <c r="E9" s="211" t="s">
        <v>14</v>
      </c>
      <c r="F9" s="211" t="s">
        <v>14</v>
      </c>
      <c r="G9" s="211" t="s">
        <v>14</v>
      </c>
      <c r="H9" s="211">
        <v>137</v>
      </c>
      <c r="I9" s="5">
        <v>184</v>
      </c>
      <c r="K9" s="8">
        <f>AVERAGE(K4:K8)</f>
        <v>3.1576086956521743</v>
      </c>
      <c r="L9" s="12">
        <f>AVERAGE(L4:L8)</f>
        <v>0.38369565217391305</v>
      </c>
      <c r="M9" s="12">
        <f>AVERAGE(M4:M8)</f>
        <v>0.3836956521739131</v>
      </c>
      <c r="N9" s="12">
        <f>AVERAGE(N4:N8)</f>
        <v>0.23260869565217393</v>
      </c>
    </row>
    <row r="11" spans="1:9" ht="12.75" customHeight="1">
      <c r="A11" s="15" t="s">
        <v>134</v>
      </c>
      <c r="B11" s="215" t="s">
        <v>16</v>
      </c>
      <c r="C11" s="215" t="s">
        <v>16</v>
      </c>
      <c r="D11" s="215" t="s">
        <v>16</v>
      </c>
      <c r="E11" s="215" t="s">
        <v>16</v>
      </c>
      <c r="F11" s="215" t="s">
        <v>16</v>
      </c>
      <c r="G11" s="215" t="s">
        <v>16</v>
      </c>
      <c r="H11" s="215" t="s">
        <v>16</v>
      </c>
      <c r="I11" s="215" t="s">
        <v>16</v>
      </c>
    </row>
    <row r="12" spans="2:14" ht="25.5">
      <c r="B12" s="212" t="s">
        <v>2</v>
      </c>
      <c r="C12" s="212" t="s">
        <v>2</v>
      </c>
      <c r="D12" s="1" t="s">
        <v>3</v>
      </c>
      <c r="E12" s="1" t="s">
        <v>4</v>
      </c>
      <c r="F12" s="1" t="s">
        <v>5</v>
      </c>
      <c r="G12" s="1" t="s">
        <v>6</v>
      </c>
      <c r="H12" s="1" t="s">
        <v>7</v>
      </c>
      <c r="I12" s="2" t="s">
        <v>8</v>
      </c>
      <c r="K12" s="1" t="s">
        <v>122</v>
      </c>
      <c r="L12" s="10" t="s">
        <v>227</v>
      </c>
      <c r="M12" s="10" t="s">
        <v>125</v>
      </c>
      <c r="N12" s="10" t="s">
        <v>126</v>
      </c>
    </row>
    <row r="13" spans="2:14" ht="12.75">
      <c r="B13" s="209" t="s">
        <v>17</v>
      </c>
      <c r="C13" s="209" t="s">
        <v>17</v>
      </c>
      <c r="D13" s="3">
        <v>13</v>
      </c>
      <c r="E13" s="3">
        <v>81</v>
      </c>
      <c r="F13" s="3">
        <v>72</v>
      </c>
      <c r="G13" s="3">
        <v>26</v>
      </c>
      <c r="H13" s="3">
        <v>10</v>
      </c>
      <c r="I13" s="4">
        <v>202</v>
      </c>
      <c r="K13" s="7">
        <f>((5*D13)+(4*E13)+(3*F13)+(2*G13)+(1*H13))/$I$18</f>
        <v>3.301980198019802</v>
      </c>
      <c r="L13" s="11">
        <f>SUM(D13:E13)/$I$18</f>
        <v>0.46534653465346537</v>
      </c>
      <c r="M13" s="11">
        <f>F13/$I$18</f>
        <v>0.3564356435643564</v>
      </c>
      <c r="N13" s="11">
        <f>SUM(G13:H13)/$I$18</f>
        <v>0.1782178217821782</v>
      </c>
    </row>
    <row r="14" spans="2:14" ht="12.75">
      <c r="B14" s="209" t="s">
        <v>18</v>
      </c>
      <c r="C14" s="209" t="s">
        <v>18</v>
      </c>
      <c r="D14" s="3">
        <v>11</v>
      </c>
      <c r="E14" s="3">
        <v>39</v>
      </c>
      <c r="F14" s="3">
        <v>100</v>
      </c>
      <c r="G14" s="3">
        <v>39</v>
      </c>
      <c r="H14" s="3">
        <v>13</v>
      </c>
      <c r="I14" s="4">
        <v>202</v>
      </c>
      <c r="K14" s="7">
        <f>((5*D14)+(4*E14)+(3*F14)+(2*G14)+(1*H14))/$I$18</f>
        <v>2.98019801980198</v>
      </c>
      <c r="L14" s="11">
        <f>SUM(D14:E14)/$I$18</f>
        <v>0.24752475247524752</v>
      </c>
      <c r="M14" s="11">
        <f>F14/$I$18</f>
        <v>0.49504950495049505</v>
      </c>
      <c r="N14" s="11">
        <f>SUM(G14:H14)/$I$18</f>
        <v>0.25742574257425743</v>
      </c>
    </row>
    <row r="15" spans="2:14" ht="12.75">
      <c r="B15" s="209" t="s">
        <v>19</v>
      </c>
      <c r="C15" s="209" t="s">
        <v>19</v>
      </c>
      <c r="D15" s="3">
        <v>2</v>
      </c>
      <c r="E15" s="3">
        <v>37</v>
      </c>
      <c r="F15" s="3">
        <v>102</v>
      </c>
      <c r="G15" s="3">
        <v>47</v>
      </c>
      <c r="H15" s="3">
        <v>14</v>
      </c>
      <c r="I15" s="4">
        <v>202</v>
      </c>
      <c r="K15" s="7">
        <f>((5*D15)+(4*E15)+(3*F15)+(2*G15)+(1*H15))/$I$18</f>
        <v>2.8316831683168315</v>
      </c>
      <c r="L15" s="11">
        <f>SUM(D15:E15)/$I$18</f>
        <v>0.19306930693069307</v>
      </c>
      <c r="M15" s="11">
        <f>F15/$I$18</f>
        <v>0.504950495049505</v>
      </c>
      <c r="N15" s="11">
        <f>SUM(G15:H15)/$I$18</f>
        <v>0.30198019801980197</v>
      </c>
    </row>
    <row r="16" spans="2:14" ht="12.75">
      <c r="B16" s="209" t="s">
        <v>20</v>
      </c>
      <c r="C16" s="209" t="s">
        <v>20</v>
      </c>
      <c r="D16" s="3">
        <v>13</v>
      </c>
      <c r="E16" s="3">
        <v>74</v>
      </c>
      <c r="F16" s="3">
        <v>77</v>
      </c>
      <c r="G16" s="3">
        <v>30</v>
      </c>
      <c r="H16" s="3">
        <v>8</v>
      </c>
      <c r="I16" s="4">
        <v>202</v>
      </c>
      <c r="K16" s="7">
        <f>((5*D16)+(4*E16)+(3*F16)+(2*G16)+(1*H16))/$I$18</f>
        <v>3.267326732673267</v>
      </c>
      <c r="L16" s="11">
        <f>SUM(D16:E16)/$I$18</f>
        <v>0.4306930693069307</v>
      </c>
      <c r="M16" s="11">
        <f>F16/$I$18</f>
        <v>0.3811881188118812</v>
      </c>
      <c r="N16" s="11">
        <f>SUM(G16:H16)/$I$18</f>
        <v>0.18811881188118812</v>
      </c>
    </row>
    <row r="17" spans="2:14" ht="12.75">
      <c r="B17" s="209" t="s">
        <v>21</v>
      </c>
      <c r="C17" s="209" t="s">
        <v>21</v>
      </c>
      <c r="D17" s="3">
        <v>8</v>
      </c>
      <c r="E17" s="3">
        <v>54</v>
      </c>
      <c r="F17" s="3">
        <v>93</v>
      </c>
      <c r="G17" s="3">
        <v>32</v>
      </c>
      <c r="H17" s="3">
        <v>15</v>
      </c>
      <c r="I17" s="4">
        <v>202</v>
      </c>
      <c r="K17" s="7">
        <f>((5*D17)+(4*E17)+(3*F17)+(2*G17)+(1*H17))/$I$18</f>
        <v>3.0396039603960396</v>
      </c>
      <c r="L17" s="11">
        <f>SUM(D17:E17)/$I$18</f>
        <v>0.3069306930693069</v>
      </c>
      <c r="M17" s="11">
        <f>F17/$I$18</f>
        <v>0.4603960396039604</v>
      </c>
      <c r="N17" s="11">
        <f>SUM(G17:H17)/$I$18</f>
        <v>0.23267326732673269</v>
      </c>
    </row>
    <row r="18" spans="2:14" ht="12.75">
      <c r="B18" s="211" t="s">
        <v>14</v>
      </c>
      <c r="C18" s="211" t="s">
        <v>14</v>
      </c>
      <c r="D18" s="211" t="s">
        <v>14</v>
      </c>
      <c r="E18" s="211" t="s">
        <v>14</v>
      </c>
      <c r="F18" s="211" t="s">
        <v>14</v>
      </c>
      <c r="G18" s="211" t="s">
        <v>14</v>
      </c>
      <c r="H18" s="211">
        <v>137</v>
      </c>
      <c r="I18" s="5">
        <v>202</v>
      </c>
      <c r="K18" s="8">
        <f>AVERAGE(K13:K17)</f>
        <v>3.084158415841584</v>
      </c>
      <c r="L18" s="12">
        <f>AVERAGE(L13:L17)</f>
        <v>0.32871287128712867</v>
      </c>
      <c r="M18" s="12">
        <f>AVERAGE(M13:M17)</f>
        <v>0.43960396039603955</v>
      </c>
      <c r="N18" s="12">
        <f>AVERAGE(N13:N17)</f>
        <v>0.23168316831683167</v>
      </c>
    </row>
    <row r="20" spans="1:9" ht="12.75" customHeight="1">
      <c r="A20" s="15" t="s">
        <v>135</v>
      </c>
      <c r="B20" s="215" t="s">
        <v>16</v>
      </c>
      <c r="C20" s="215" t="s">
        <v>16</v>
      </c>
      <c r="D20" s="215" t="s">
        <v>16</v>
      </c>
      <c r="E20" s="215" t="s">
        <v>16</v>
      </c>
      <c r="F20" s="215" t="s">
        <v>16</v>
      </c>
      <c r="G20" s="215" t="s">
        <v>16</v>
      </c>
      <c r="H20" s="215" t="s">
        <v>16</v>
      </c>
      <c r="I20" s="215" t="s">
        <v>16</v>
      </c>
    </row>
    <row r="21" spans="2:14" ht="25.5">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17</v>
      </c>
      <c r="C22" s="209" t="s">
        <v>17</v>
      </c>
      <c r="D22" s="3">
        <v>40</v>
      </c>
      <c r="E22" s="3">
        <v>172</v>
      </c>
      <c r="F22" s="3">
        <v>117</v>
      </c>
      <c r="G22" s="3">
        <v>45</v>
      </c>
      <c r="H22" s="3">
        <v>12</v>
      </c>
      <c r="I22" s="4">
        <v>386</v>
      </c>
      <c r="K22" s="7">
        <f>((5*D22)+(4*E22)+(3*F22)+(2*G22)+(1*H22))/$I$27</f>
        <v>3.4740932642487046</v>
      </c>
      <c r="L22" s="11">
        <f>SUM(D22:E22)/$I$27</f>
        <v>0.5492227979274611</v>
      </c>
      <c r="M22" s="11">
        <f>F22/$I$27</f>
        <v>0.30310880829015546</v>
      </c>
      <c r="N22" s="11">
        <f>SUM(G22:H22)/$I$27</f>
        <v>0.14766839378238342</v>
      </c>
    </row>
    <row r="23" spans="2:14" ht="12.75">
      <c r="B23" s="209" t="s">
        <v>18</v>
      </c>
      <c r="C23" s="209" t="s">
        <v>18</v>
      </c>
      <c r="D23" s="3">
        <v>16</v>
      </c>
      <c r="E23" s="3">
        <v>88</v>
      </c>
      <c r="F23" s="3">
        <v>186</v>
      </c>
      <c r="G23" s="3">
        <v>68</v>
      </c>
      <c r="H23" s="3">
        <v>28</v>
      </c>
      <c r="I23" s="4">
        <v>386</v>
      </c>
      <c r="K23" s="7">
        <f>((5*D23)+(4*E23)+(3*F23)+(2*G23)+(1*H23))/$I$27</f>
        <v>2.989637305699482</v>
      </c>
      <c r="L23" s="11">
        <f>SUM(D23:E23)/$I$27</f>
        <v>0.2694300518134715</v>
      </c>
      <c r="M23" s="11">
        <f>F23/$I$27</f>
        <v>0.48186528497409326</v>
      </c>
      <c r="N23" s="11">
        <f>SUM(G23:H23)/$I$27</f>
        <v>0.24870466321243523</v>
      </c>
    </row>
    <row r="24" spans="2:14" ht="12.75">
      <c r="B24" s="209" t="s">
        <v>19</v>
      </c>
      <c r="C24" s="209" t="s">
        <v>19</v>
      </c>
      <c r="D24" s="3">
        <v>5</v>
      </c>
      <c r="E24" s="3">
        <v>54</v>
      </c>
      <c r="F24" s="3">
        <v>185</v>
      </c>
      <c r="G24" s="3">
        <v>110</v>
      </c>
      <c r="H24" s="3">
        <v>32</v>
      </c>
      <c r="I24" s="4">
        <v>386</v>
      </c>
      <c r="K24" s="7">
        <f>((5*D24)+(4*E24)+(3*F24)+(2*G24)+(1*H24))/$I$27</f>
        <v>2.715025906735751</v>
      </c>
      <c r="L24" s="11">
        <f>SUM(D24:E24)/$I$27</f>
        <v>0.15284974093264247</v>
      </c>
      <c r="M24" s="11">
        <f>F24/$I$27</f>
        <v>0.4792746113989637</v>
      </c>
      <c r="N24" s="11">
        <f>SUM(G24:H24)/$I$27</f>
        <v>0.36787564766839376</v>
      </c>
    </row>
    <row r="25" spans="2:14" ht="12.75">
      <c r="B25" s="209" t="s">
        <v>20</v>
      </c>
      <c r="C25" s="209" t="s">
        <v>20</v>
      </c>
      <c r="D25" s="3">
        <v>35</v>
      </c>
      <c r="E25" s="3">
        <v>178</v>
      </c>
      <c r="F25" s="3">
        <v>122</v>
      </c>
      <c r="G25" s="3">
        <v>39</v>
      </c>
      <c r="H25" s="3">
        <v>12</v>
      </c>
      <c r="I25" s="4">
        <v>386</v>
      </c>
      <c r="K25" s="7">
        <f>((5*D25)+(4*E25)+(3*F25)+(2*G25)+(1*H25))/$I$27</f>
        <v>3.4792746113989637</v>
      </c>
      <c r="L25" s="11">
        <f>SUM(D25:E25)/$I$27</f>
        <v>0.5518134715025906</v>
      </c>
      <c r="M25" s="11">
        <f>F25/$I$27</f>
        <v>0.3160621761658031</v>
      </c>
      <c r="N25" s="11">
        <f>SUM(G25:H25)/$I$27</f>
        <v>0.13212435233160622</v>
      </c>
    </row>
    <row r="26" spans="2:14" ht="12.75">
      <c r="B26" s="209" t="s">
        <v>21</v>
      </c>
      <c r="C26" s="209" t="s">
        <v>21</v>
      </c>
      <c r="D26" s="3">
        <v>14</v>
      </c>
      <c r="E26" s="3">
        <v>83</v>
      </c>
      <c r="F26" s="3">
        <v>187</v>
      </c>
      <c r="G26" s="3">
        <v>69</v>
      </c>
      <c r="H26" s="3">
        <v>33</v>
      </c>
      <c r="I26" s="4">
        <v>386</v>
      </c>
      <c r="K26" s="7">
        <f>((5*D26)+(4*E26)+(3*F26)+(2*G26)+(1*H26))/$I$27</f>
        <v>2.937823834196891</v>
      </c>
      <c r="L26" s="11">
        <f>SUM(D26:E26)/$I$27</f>
        <v>0.25129533678756477</v>
      </c>
      <c r="M26" s="11">
        <f>F26/$I$27</f>
        <v>0.4844559585492228</v>
      </c>
      <c r="N26" s="11">
        <f>SUM(G26:H26)/$I$27</f>
        <v>0.26424870466321243</v>
      </c>
    </row>
    <row r="27" spans="2:14" ht="12.75">
      <c r="B27" s="211" t="s">
        <v>14</v>
      </c>
      <c r="C27" s="211" t="s">
        <v>14</v>
      </c>
      <c r="D27" s="211" t="s">
        <v>14</v>
      </c>
      <c r="E27" s="211" t="s">
        <v>14</v>
      </c>
      <c r="F27" s="211" t="s">
        <v>14</v>
      </c>
      <c r="G27" s="211" t="s">
        <v>14</v>
      </c>
      <c r="H27" s="211">
        <v>137</v>
      </c>
      <c r="I27" s="5">
        <v>386</v>
      </c>
      <c r="K27" s="8">
        <f>AVERAGE(K22:K26)</f>
        <v>3.119170984455958</v>
      </c>
      <c r="L27" s="12">
        <f>AVERAGE(L22:L26)</f>
        <v>0.35492227979274615</v>
      </c>
      <c r="M27" s="12">
        <f>AVERAGE(M22:M26)</f>
        <v>0.41295336787564774</v>
      </c>
      <c r="N27" s="12">
        <f>AVERAGE(N22:N26)</f>
        <v>0.2321243523316062</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1" r:id="rId2"/>
  <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N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3.7109375" style="0" customWidth="1"/>
    <col min="4" max="5" width="13.7109375" style="0" customWidth="1"/>
    <col min="6" max="6" width="15.57421875" style="0" customWidth="1"/>
    <col min="7" max="9" width="13.7109375" style="0" customWidth="1"/>
    <col min="14" max="14" width="11.003906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22</v>
      </c>
      <c r="C2" s="215" t="s">
        <v>22</v>
      </c>
      <c r="D2" s="215" t="s">
        <v>22</v>
      </c>
      <c r="E2" s="215" t="s">
        <v>22</v>
      </c>
      <c r="F2" s="215" t="s">
        <v>22</v>
      </c>
      <c r="G2" s="215" t="s">
        <v>22</v>
      </c>
      <c r="H2" s="215" t="s">
        <v>22</v>
      </c>
      <c r="I2" s="215" t="s">
        <v>22</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23</v>
      </c>
      <c r="C4" s="209" t="s">
        <v>23</v>
      </c>
      <c r="D4" s="3">
        <v>22</v>
      </c>
      <c r="E4" s="3">
        <v>89</v>
      </c>
      <c r="F4" s="3">
        <v>60</v>
      </c>
      <c r="G4" s="3">
        <v>9</v>
      </c>
      <c r="H4" s="3">
        <v>4</v>
      </c>
      <c r="I4" s="4">
        <v>184</v>
      </c>
      <c r="K4" s="7">
        <f>((5*D4)+(4*E4)+(3*F4)+(2*G4)+(1*H4))/$I$9</f>
        <v>3.630434782608696</v>
      </c>
      <c r="L4" s="11">
        <f>SUM(D4:E4)/$I$9</f>
        <v>0.6032608695652174</v>
      </c>
      <c r="M4" s="11">
        <f>F4/$I$9</f>
        <v>0.32608695652173914</v>
      </c>
      <c r="N4" s="11">
        <f>SUM(G4:H4)/$I$9</f>
        <v>0.07065217391304347</v>
      </c>
    </row>
    <row r="5" spans="2:14" ht="12.75">
      <c r="B5" s="209" t="s">
        <v>24</v>
      </c>
      <c r="C5" s="209" t="s">
        <v>24</v>
      </c>
      <c r="D5" s="3">
        <v>18</v>
      </c>
      <c r="E5" s="3">
        <v>90</v>
      </c>
      <c r="F5" s="3">
        <v>62</v>
      </c>
      <c r="G5" s="3">
        <v>10</v>
      </c>
      <c r="H5" s="3">
        <v>4</v>
      </c>
      <c r="I5" s="4">
        <v>184</v>
      </c>
      <c r="K5" s="7">
        <f>((5*D5)+(4*E5)+(3*F5)+(2*G5)+(1*H5))/$I$9</f>
        <v>3.5869565217391304</v>
      </c>
      <c r="L5" s="11">
        <f>SUM(D5:E5)/$I$9</f>
        <v>0.5869565217391305</v>
      </c>
      <c r="M5" s="11">
        <f>F5/$I$9</f>
        <v>0.33695652173913043</v>
      </c>
      <c r="N5" s="11">
        <f>SUM(G5:H5)/$I$9</f>
        <v>0.07608695652173914</v>
      </c>
    </row>
    <row r="6" spans="2:14" ht="12.75">
      <c r="B6" s="209" t="s">
        <v>25</v>
      </c>
      <c r="C6" s="209" t="s">
        <v>25</v>
      </c>
      <c r="D6" s="3">
        <v>37</v>
      </c>
      <c r="E6" s="3">
        <v>121</v>
      </c>
      <c r="F6" s="3">
        <v>22</v>
      </c>
      <c r="G6" s="3">
        <v>4</v>
      </c>
      <c r="H6" s="3">
        <v>0</v>
      </c>
      <c r="I6" s="4">
        <v>184</v>
      </c>
      <c r="K6" s="7">
        <f>((5*D6)+(4*E6)+(3*F6)+(2*G6)+(1*H6))/$I$9</f>
        <v>4.038043478260869</v>
      </c>
      <c r="L6" s="11">
        <f>SUM(D6:E6)/$I$9</f>
        <v>0.8586956521739131</v>
      </c>
      <c r="M6" s="11">
        <f>F6/$I$9</f>
        <v>0.11956521739130435</v>
      </c>
      <c r="N6" s="11">
        <f>SUM(G6:H6)/$I$9</f>
        <v>0.021739130434782608</v>
      </c>
    </row>
    <row r="7" spans="2:14" ht="12.75">
      <c r="B7" s="209" t="s">
        <v>26</v>
      </c>
      <c r="C7" s="209" t="s">
        <v>26</v>
      </c>
      <c r="D7" s="3">
        <v>15</v>
      </c>
      <c r="E7" s="3">
        <v>41</v>
      </c>
      <c r="F7" s="3">
        <v>50</v>
      </c>
      <c r="G7" s="3">
        <v>45</v>
      </c>
      <c r="H7" s="3">
        <v>33</v>
      </c>
      <c r="I7" s="4">
        <v>184</v>
      </c>
      <c r="K7" s="7">
        <f>((5*D7)+(4*E7)+(3*F7)+(2*G7)+(1*H7))/$I$9</f>
        <v>2.782608695652174</v>
      </c>
      <c r="L7" s="11">
        <f>SUM(D7:E7)/$I$9</f>
        <v>0.30434782608695654</v>
      </c>
      <c r="M7" s="11">
        <f>F7/$I$9</f>
        <v>0.2717391304347826</v>
      </c>
      <c r="N7" s="11">
        <f>SUM(G7:H7)/$I$9</f>
        <v>0.42391304347826086</v>
      </c>
    </row>
    <row r="8" spans="2:14" ht="12.75">
      <c r="B8" s="209" t="s">
        <v>27</v>
      </c>
      <c r="C8" s="209" t="s">
        <v>27</v>
      </c>
      <c r="D8" s="3">
        <v>31</v>
      </c>
      <c r="E8" s="3">
        <v>81</v>
      </c>
      <c r="F8" s="3">
        <v>57</v>
      </c>
      <c r="G8" s="3">
        <v>9</v>
      </c>
      <c r="H8" s="3">
        <v>6</v>
      </c>
      <c r="I8" s="4">
        <v>184</v>
      </c>
      <c r="K8" s="7">
        <f>((5*D8)+(4*E8)+(3*F8)+(2*G8)+(1*H8))/$I$9</f>
        <v>3.6630434782608696</v>
      </c>
      <c r="L8" s="11">
        <f>SUM(D8:E8)/$I$9</f>
        <v>0.6086956521739131</v>
      </c>
      <c r="M8" s="11">
        <f>F8/$I$9</f>
        <v>0.30978260869565216</v>
      </c>
      <c r="N8" s="11">
        <f>SUM(G8:H8)/$I$9</f>
        <v>0.08152173913043478</v>
      </c>
    </row>
    <row r="9" spans="2:14" ht="12.75">
      <c r="B9" s="211" t="s">
        <v>14</v>
      </c>
      <c r="C9" s="211" t="s">
        <v>14</v>
      </c>
      <c r="D9" s="211" t="s">
        <v>14</v>
      </c>
      <c r="E9" s="211" t="s">
        <v>14</v>
      </c>
      <c r="F9" s="211" t="s">
        <v>14</v>
      </c>
      <c r="G9" s="211" t="s">
        <v>14</v>
      </c>
      <c r="H9" s="211">
        <v>134</v>
      </c>
      <c r="I9" s="5">
        <v>184</v>
      </c>
      <c r="K9" s="8">
        <f>AVERAGE(K4:K8)</f>
        <v>3.5402173913043478</v>
      </c>
      <c r="L9" s="12">
        <f>AVERAGE(L4:L8)</f>
        <v>0.592391304347826</v>
      </c>
      <c r="M9" s="12">
        <f>AVERAGE(M4:M8)</f>
        <v>0.2728260869565217</v>
      </c>
      <c r="N9" s="12">
        <f>AVERAGE(N4:N8)</f>
        <v>0.13478260869565217</v>
      </c>
    </row>
    <row r="11" spans="1:9" ht="24.75" customHeight="1">
      <c r="A11" s="15" t="s">
        <v>134</v>
      </c>
      <c r="B11" s="215" t="s">
        <v>22</v>
      </c>
      <c r="C11" s="215" t="s">
        <v>22</v>
      </c>
      <c r="D11" s="215" t="s">
        <v>22</v>
      </c>
      <c r="E11" s="215" t="s">
        <v>22</v>
      </c>
      <c r="F11" s="215" t="s">
        <v>22</v>
      </c>
      <c r="G11" s="215" t="s">
        <v>22</v>
      </c>
      <c r="H11" s="215" t="s">
        <v>22</v>
      </c>
      <c r="I11" s="215" t="s">
        <v>22</v>
      </c>
    </row>
    <row r="12" spans="2:14" ht="30" customHeight="1">
      <c r="B12" s="212" t="s">
        <v>2</v>
      </c>
      <c r="C12" s="212" t="s">
        <v>2</v>
      </c>
      <c r="D12" s="1" t="s">
        <v>3</v>
      </c>
      <c r="E12" s="1" t="s">
        <v>4</v>
      </c>
      <c r="F12" s="1" t="s">
        <v>5</v>
      </c>
      <c r="G12" s="1" t="s">
        <v>6</v>
      </c>
      <c r="H12" s="1" t="s">
        <v>7</v>
      </c>
      <c r="I12" s="2" t="s">
        <v>8</v>
      </c>
      <c r="K12" s="1" t="s">
        <v>122</v>
      </c>
      <c r="L12" s="10" t="s">
        <v>227</v>
      </c>
      <c r="M12" s="10" t="s">
        <v>125</v>
      </c>
      <c r="N12" s="10" t="s">
        <v>126</v>
      </c>
    </row>
    <row r="13" spans="2:14" ht="12.75">
      <c r="B13" s="209" t="s">
        <v>23</v>
      </c>
      <c r="C13" s="209" t="s">
        <v>23</v>
      </c>
      <c r="D13" s="3">
        <v>36</v>
      </c>
      <c r="E13" s="3">
        <v>114</v>
      </c>
      <c r="F13" s="3">
        <v>36</v>
      </c>
      <c r="G13" s="3">
        <v>14</v>
      </c>
      <c r="H13" s="3">
        <v>2</v>
      </c>
      <c r="I13" s="4">
        <v>202</v>
      </c>
      <c r="K13" s="7">
        <f>((5*D13)+(4*E13)+(3*F13)+(2*G13)+(1*H13))/$I$18</f>
        <v>3.8316831683168315</v>
      </c>
      <c r="L13" s="11">
        <f>SUM(D13:E13)/$I$18</f>
        <v>0.7425742574257426</v>
      </c>
      <c r="M13" s="11">
        <f>F13/$I$18</f>
        <v>0.1782178217821782</v>
      </c>
      <c r="N13" s="11">
        <f>SUM(G13:H13)/$I$18</f>
        <v>0.07920792079207921</v>
      </c>
    </row>
    <row r="14" spans="2:14" ht="12.75">
      <c r="B14" s="209" t="s">
        <v>24</v>
      </c>
      <c r="C14" s="209" t="s">
        <v>24</v>
      </c>
      <c r="D14" s="3">
        <v>26</v>
      </c>
      <c r="E14" s="3">
        <v>99</v>
      </c>
      <c r="F14" s="3">
        <v>55</v>
      </c>
      <c r="G14" s="3">
        <v>15</v>
      </c>
      <c r="H14" s="3">
        <v>7</v>
      </c>
      <c r="I14" s="4">
        <v>202</v>
      </c>
      <c r="K14" s="7">
        <f>((5*D14)+(4*E14)+(3*F14)+(2*G14)+(1*H14))/$I$18</f>
        <v>3.603960396039604</v>
      </c>
      <c r="L14" s="11">
        <f>SUM(D14:E14)/$I$18</f>
        <v>0.6188118811881188</v>
      </c>
      <c r="M14" s="11">
        <f>F14/$I$18</f>
        <v>0.2722772277227723</v>
      </c>
      <c r="N14" s="11">
        <f>SUM(G14:H14)/$I$18</f>
        <v>0.10891089108910891</v>
      </c>
    </row>
    <row r="15" spans="2:14" ht="12.75">
      <c r="B15" s="209" t="s">
        <v>25</v>
      </c>
      <c r="C15" s="209" t="s">
        <v>25</v>
      </c>
      <c r="D15" s="3">
        <v>26</v>
      </c>
      <c r="E15" s="3">
        <v>122</v>
      </c>
      <c r="F15" s="3">
        <v>45</v>
      </c>
      <c r="G15" s="3">
        <v>8</v>
      </c>
      <c r="H15" s="3">
        <v>1</v>
      </c>
      <c r="I15" s="4">
        <v>202</v>
      </c>
      <c r="K15" s="7">
        <f>((5*D15)+(4*E15)+(3*F15)+(2*G15)+(1*H15))/$I$18</f>
        <v>3.8118811881188117</v>
      </c>
      <c r="L15" s="11">
        <f>SUM(D15:E15)/$I$18</f>
        <v>0.7326732673267327</v>
      </c>
      <c r="M15" s="11">
        <f>F15/$I$18</f>
        <v>0.22277227722772278</v>
      </c>
      <c r="N15" s="11">
        <f>SUM(G15:H15)/$I$18</f>
        <v>0.04455445544554455</v>
      </c>
    </row>
    <row r="16" spans="2:14" ht="12.75">
      <c r="B16" s="209" t="s">
        <v>26</v>
      </c>
      <c r="C16" s="209" t="s">
        <v>26</v>
      </c>
      <c r="D16" s="3">
        <v>32</v>
      </c>
      <c r="E16" s="3">
        <v>63</v>
      </c>
      <c r="F16" s="3">
        <v>50</v>
      </c>
      <c r="G16" s="3">
        <v>41</v>
      </c>
      <c r="H16" s="3">
        <v>16</v>
      </c>
      <c r="I16" s="4">
        <v>202</v>
      </c>
      <c r="K16" s="7">
        <f>((5*D16)+(4*E16)+(3*F16)+(2*G16)+(1*H16))/$I$18</f>
        <v>3.267326732673267</v>
      </c>
      <c r="L16" s="11">
        <f>SUM(D16:E16)/$I$18</f>
        <v>0.47029702970297027</v>
      </c>
      <c r="M16" s="11">
        <f>F16/$I$18</f>
        <v>0.24752475247524752</v>
      </c>
      <c r="N16" s="11">
        <f>SUM(G16:H16)/$I$18</f>
        <v>0.28217821782178215</v>
      </c>
    </row>
    <row r="17" spans="2:14" ht="12.75">
      <c r="B17" s="209" t="s">
        <v>27</v>
      </c>
      <c r="C17" s="209" t="s">
        <v>27</v>
      </c>
      <c r="D17" s="3">
        <v>39</v>
      </c>
      <c r="E17" s="3">
        <v>94</v>
      </c>
      <c r="F17" s="3">
        <v>55</v>
      </c>
      <c r="G17" s="3">
        <v>12</v>
      </c>
      <c r="H17" s="3">
        <v>2</v>
      </c>
      <c r="I17" s="4">
        <v>202</v>
      </c>
      <c r="K17" s="7">
        <f>((5*D17)+(4*E17)+(3*F17)+(2*G17)+(1*H17))/$I$18</f>
        <v>3.772277227722772</v>
      </c>
      <c r="L17" s="11">
        <f>SUM(D17:E17)/$I$18</f>
        <v>0.6584158415841584</v>
      </c>
      <c r="M17" s="11">
        <f>F17/$I$18</f>
        <v>0.2722772277227723</v>
      </c>
      <c r="N17" s="11">
        <f>SUM(G17:H17)/$I$18</f>
        <v>0.06930693069306931</v>
      </c>
    </row>
    <row r="18" spans="2:14" ht="12.75">
      <c r="B18" s="211" t="s">
        <v>14</v>
      </c>
      <c r="C18" s="211" t="s">
        <v>14</v>
      </c>
      <c r="D18" s="211" t="s">
        <v>14</v>
      </c>
      <c r="E18" s="211" t="s">
        <v>14</v>
      </c>
      <c r="F18" s="211" t="s">
        <v>14</v>
      </c>
      <c r="G18" s="211" t="s">
        <v>14</v>
      </c>
      <c r="H18" s="211">
        <v>134</v>
      </c>
      <c r="I18" s="5">
        <v>202</v>
      </c>
      <c r="K18" s="8">
        <f>AVERAGE(K13:K17)</f>
        <v>3.657425742574257</v>
      </c>
      <c r="L18" s="12">
        <f>AVERAGE(L13:L17)</f>
        <v>0.6445544554455445</v>
      </c>
      <c r="M18" s="12">
        <f>AVERAGE(M13:M17)</f>
        <v>0.23861386138613866</v>
      </c>
      <c r="N18" s="12">
        <f>AVERAGE(N13:N17)</f>
        <v>0.11683168316831685</v>
      </c>
    </row>
    <row r="20" spans="1:9" ht="24.75" customHeight="1">
      <c r="A20" s="15" t="s">
        <v>135</v>
      </c>
      <c r="B20" s="215" t="s">
        <v>22</v>
      </c>
      <c r="C20" s="215" t="s">
        <v>22</v>
      </c>
      <c r="D20" s="215" t="s">
        <v>22</v>
      </c>
      <c r="E20" s="215" t="s">
        <v>22</v>
      </c>
      <c r="F20" s="215" t="s">
        <v>22</v>
      </c>
      <c r="G20" s="215" t="s">
        <v>22</v>
      </c>
      <c r="H20" s="215" t="s">
        <v>22</v>
      </c>
      <c r="I20" s="215" t="s">
        <v>22</v>
      </c>
    </row>
    <row r="21" spans="2:14" ht="30" customHeight="1">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23</v>
      </c>
      <c r="C22" s="209" t="s">
        <v>23</v>
      </c>
      <c r="D22" s="3">
        <v>58</v>
      </c>
      <c r="E22" s="3">
        <v>203</v>
      </c>
      <c r="F22" s="3">
        <v>96</v>
      </c>
      <c r="G22" s="3">
        <v>23</v>
      </c>
      <c r="H22" s="3">
        <v>6</v>
      </c>
      <c r="I22" s="4">
        <v>386</v>
      </c>
      <c r="K22" s="7">
        <f>((5*D22)+(4*E22)+(3*F22)+(2*G22)+(1*H22))/$I$27</f>
        <v>3.7357512953367875</v>
      </c>
      <c r="L22" s="11">
        <f>SUM(D22:E22)/$I$27</f>
        <v>0.6761658031088082</v>
      </c>
      <c r="M22" s="11">
        <f>F22/$I$27</f>
        <v>0.24870466321243523</v>
      </c>
      <c r="N22" s="11">
        <f>SUM(G22:H22)/$I$27</f>
        <v>0.07512953367875648</v>
      </c>
    </row>
    <row r="23" spans="2:14" ht="12.75">
      <c r="B23" s="209" t="s">
        <v>24</v>
      </c>
      <c r="C23" s="209" t="s">
        <v>24</v>
      </c>
      <c r="D23" s="3">
        <v>44</v>
      </c>
      <c r="E23" s="3">
        <v>189</v>
      </c>
      <c r="F23" s="3">
        <v>117</v>
      </c>
      <c r="G23" s="3">
        <v>25</v>
      </c>
      <c r="H23" s="3">
        <v>11</v>
      </c>
      <c r="I23" s="4">
        <v>386</v>
      </c>
      <c r="K23" s="7">
        <f>((5*D23)+(4*E23)+(3*F23)+(2*G23)+(1*H23))/$I$27</f>
        <v>3.5958549222797926</v>
      </c>
      <c r="L23" s="11">
        <f>SUM(D23:E23)/$I$27</f>
        <v>0.6036269430051814</v>
      </c>
      <c r="M23" s="11">
        <f>F23/$I$27</f>
        <v>0.30310880829015546</v>
      </c>
      <c r="N23" s="11">
        <f>SUM(G23:H23)/$I$27</f>
        <v>0.09326424870466321</v>
      </c>
    </row>
    <row r="24" spans="2:14" ht="12.75">
      <c r="B24" s="209" t="s">
        <v>25</v>
      </c>
      <c r="C24" s="209" t="s">
        <v>25</v>
      </c>
      <c r="D24" s="3">
        <v>63</v>
      </c>
      <c r="E24" s="3">
        <v>243</v>
      </c>
      <c r="F24" s="3">
        <v>67</v>
      </c>
      <c r="G24" s="3">
        <v>12</v>
      </c>
      <c r="H24" s="3">
        <v>1</v>
      </c>
      <c r="I24" s="4">
        <v>386</v>
      </c>
      <c r="K24" s="7">
        <f>((5*D24)+(4*E24)+(3*F24)+(2*G24)+(1*H24))/$I$27</f>
        <v>3.9196891191709846</v>
      </c>
      <c r="L24" s="11">
        <f>SUM(D24:E24)/$I$27</f>
        <v>0.7927461139896373</v>
      </c>
      <c r="M24" s="11">
        <f>F24/$I$27</f>
        <v>0.17357512953367876</v>
      </c>
      <c r="N24" s="11">
        <f>SUM(G24:H24)/$I$27</f>
        <v>0.03367875647668394</v>
      </c>
    </row>
    <row r="25" spans="2:14" ht="12.75">
      <c r="B25" s="209" t="s">
        <v>26</v>
      </c>
      <c r="C25" s="209" t="s">
        <v>26</v>
      </c>
      <c r="D25" s="3">
        <v>47</v>
      </c>
      <c r="E25" s="3">
        <v>104</v>
      </c>
      <c r="F25" s="3">
        <v>100</v>
      </c>
      <c r="G25" s="3">
        <v>86</v>
      </c>
      <c r="H25" s="3">
        <v>49</v>
      </c>
      <c r="I25" s="4">
        <v>386</v>
      </c>
      <c r="K25" s="7">
        <f>((5*D25)+(4*E25)+(3*F25)+(2*G25)+(1*H25))/$I$27</f>
        <v>3.0362694300518136</v>
      </c>
      <c r="L25" s="11">
        <f>SUM(D25:E25)/$I$27</f>
        <v>0.3911917098445596</v>
      </c>
      <c r="M25" s="11">
        <f>F25/$I$27</f>
        <v>0.25906735751295334</v>
      </c>
      <c r="N25" s="11">
        <f>SUM(G25:H25)/$I$27</f>
        <v>0.34974093264248707</v>
      </c>
    </row>
    <row r="26" spans="2:14" ht="12.75">
      <c r="B26" s="209" t="s">
        <v>27</v>
      </c>
      <c r="C26" s="209" t="s">
        <v>27</v>
      </c>
      <c r="D26" s="3">
        <v>70</v>
      </c>
      <c r="E26" s="3">
        <v>175</v>
      </c>
      <c r="F26" s="3">
        <v>112</v>
      </c>
      <c r="G26" s="3">
        <v>21</v>
      </c>
      <c r="H26" s="3">
        <v>8</v>
      </c>
      <c r="I26" s="4">
        <v>386</v>
      </c>
      <c r="K26" s="7">
        <f>((5*D26)+(4*E26)+(3*F26)+(2*G26)+(1*H26))/$I$27</f>
        <v>3.7202072538860103</v>
      </c>
      <c r="L26" s="11">
        <f>SUM(D26:E26)/$I$27</f>
        <v>0.6347150259067358</v>
      </c>
      <c r="M26" s="11">
        <f>F26/$I$27</f>
        <v>0.29015544041450775</v>
      </c>
      <c r="N26" s="11">
        <f>SUM(G26:H26)/$I$27</f>
        <v>0.07512953367875648</v>
      </c>
    </row>
    <row r="27" spans="2:14" ht="12.75">
      <c r="B27" s="211" t="s">
        <v>14</v>
      </c>
      <c r="C27" s="211" t="s">
        <v>14</v>
      </c>
      <c r="D27" s="211" t="s">
        <v>14</v>
      </c>
      <c r="E27" s="211" t="s">
        <v>14</v>
      </c>
      <c r="F27" s="211" t="s">
        <v>14</v>
      </c>
      <c r="G27" s="211" t="s">
        <v>14</v>
      </c>
      <c r="H27" s="211">
        <v>134</v>
      </c>
      <c r="I27" s="5">
        <v>386</v>
      </c>
      <c r="K27" s="8">
        <f>AVERAGE(K22:K26)</f>
        <v>3.6015544041450775</v>
      </c>
      <c r="L27" s="12">
        <f>AVERAGE(L22:L26)</f>
        <v>0.6196891191709846</v>
      </c>
      <c r="M27" s="12">
        <f>AVERAGE(M22:M26)</f>
        <v>0.25492227979274606</v>
      </c>
      <c r="N27" s="12">
        <f>AVERAGE(N22:N26)</f>
        <v>0.12538860103626942</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3" r:id="rId2"/>
  <drawing r:id="rId1"/>
</worksheet>
</file>

<file path=xl/worksheets/sheet12.xml><?xml version="1.0" encoding="utf-8"?>
<worksheet xmlns="http://schemas.openxmlformats.org/spreadsheetml/2006/main" xmlns:r="http://schemas.openxmlformats.org/officeDocument/2006/relationships">
  <sheetPr codeName="Sheet6">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60.8515625" style="0" customWidth="1"/>
    <col min="4" max="5" width="13.7109375" style="0" customWidth="1"/>
    <col min="6" max="6" width="14.8515625" style="0" customWidth="1"/>
    <col min="7" max="9" width="13.7109375" style="0" customWidth="1"/>
    <col min="14" max="14" width="10.281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28</v>
      </c>
      <c r="C2" s="215" t="s">
        <v>28</v>
      </c>
      <c r="D2" s="215" t="s">
        <v>28</v>
      </c>
      <c r="E2" s="215" t="s">
        <v>28</v>
      </c>
      <c r="F2" s="215" t="s">
        <v>28</v>
      </c>
      <c r="G2" s="215" t="s">
        <v>28</v>
      </c>
      <c r="H2" s="215" t="s">
        <v>28</v>
      </c>
      <c r="I2" s="215" t="s">
        <v>28</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29</v>
      </c>
      <c r="C4" s="209" t="s">
        <v>29</v>
      </c>
      <c r="D4" s="3">
        <v>1</v>
      </c>
      <c r="E4" s="3">
        <v>62</v>
      </c>
      <c r="F4" s="3">
        <v>57</v>
      </c>
      <c r="G4" s="3">
        <v>53</v>
      </c>
      <c r="H4" s="3">
        <v>11</v>
      </c>
      <c r="I4" s="4">
        <v>184</v>
      </c>
      <c r="K4" s="7">
        <f>((5*D4)+(4*E4)+(3*F4)+(2*G4)+(1*H4))/$I$8</f>
        <v>2.9402173913043477</v>
      </c>
      <c r="L4" s="11">
        <f>SUM(D4:E4)/$I$8</f>
        <v>0.3423913043478261</v>
      </c>
      <c r="M4" s="11">
        <f>F4/$I$8</f>
        <v>0.30978260869565216</v>
      </c>
      <c r="N4" s="11">
        <f>SUM(G4:H4)/$I$8</f>
        <v>0.34782608695652173</v>
      </c>
    </row>
    <row r="5" spans="2:14" ht="12.75">
      <c r="B5" s="209" t="s">
        <v>30</v>
      </c>
      <c r="C5" s="209" t="s">
        <v>30</v>
      </c>
      <c r="D5" s="3">
        <v>2</v>
      </c>
      <c r="E5" s="3">
        <v>89</v>
      </c>
      <c r="F5" s="3">
        <v>47</v>
      </c>
      <c r="G5" s="3">
        <v>40</v>
      </c>
      <c r="H5" s="3">
        <v>6</v>
      </c>
      <c r="I5" s="4">
        <v>184</v>
      </c>
      <c r="K5" s="7">
        <f>((5*D5)+(4*E5)+(3*F5)+(2*G5)+(1*H5))/$I$8</f>
        <v>3.222826086956522</v>
      </c>
      <c r="L5" s="11">
        <f>SUM(D5:E5)/$I$8</f>
        <v>0.4945652173913043</v>
      </c>
      <c r="M5" s="11">
        <f>F5/$I$8</f>
        <v>0.2554347826086957</v>
      </c>
      <c r="N5" s="11">
        <f>SUM(G5:H5)/$I$8</f>
        <v>0.25</v>
      </c>
    </row>
    <row r="6" spans="2:14" ht="12.75">
      <c r="B6" s="209" t="s">
        <v>31</v>
      </c>
      <c r="C6" s="209" t="s">
        <v>31</v>
      </c>
      <c r="D6" s="3">
        <v>9</v>
      </c>
      <c r="E6" s="3">
        <v>55</v>
      </c>
      <c r="F6" s="3">
        <v>48</v>
      </c>
      <c r="G6" s="3">
        <v>51</v>
      </c>
      <c r="H6" s="3">
        <v>21</v>
      </c>
      <c r="I6" s="4">
        <v>184</v>
      </c>
      <c r="K6" s="7">
        <f>((5*D6)+(4*E6)+(3*F6)+(2*G6)+(1*H6))/$I$8</f>
        <v>2.891304347826087</v>
      </c>
      <c r="L6" s="11">
        <f>SUM(D6:E6)/$I$8</f>
        <v>0.34782608695652173</v>
      </c>
      <c r="M6" s="11">
        <f>F6/$I$8</f>
        <v>0.2608695652173913</v>
      </c>
      <c r="N6" s="11">
        <f>SUM(G6:H6)/$I$8</f>
        <v>0.391304347826087</v>
      </c>
    </row>
    <row r="7" spans="2:14" ht="12.75">
      <c r="B7" s="209" t="s">
        <v>32</v>
      </c>
      <c r="C7" s="209" t="s">
        <v>32</v>
      </c>
      <c r="D7" s="3">
        <v>6</v>
      </c>
      <c r="E7" s="3">
        <v>58</v>
      </c>
      <c r="F7" s="3">
        <v>52</v>
      </c>
      <c r="G7" s="3">
        <v>55</v>
      </c>
      <c r="H7" s="3">
        <v>13</v>
      </c>
      <c r="I7" s="4">
        <v>184</v>
      </c>
      <c r="K7" s="7">
        <f>((5*D7)+(4*E7)+(3*F7)+(2*G7)+(1*H7))/$I$8</f>
        <v>2.9402173913043477</v>
      </c>
      <c r="L7" s="11">
        <f>SUM(D7:E7)/$I$8</f>
        <v>0.34782608695652173</v>
      </c>
      <c r="M7" s="11">
        <f>F7/$I$8</f>
        <v>0.2826086956521739</v>
      </c>
      <c r="N7" s="11">
        <f>SUM(G7:H7)/$I$8</f>
        <v>0.3695652173913043</v>
      </c>
    </row>
    <row r="8" spans="2:14" ht="12.75">
      <c r="B8" s="211" t="s">
        <v>14</v>
      </c>
      <c r="C8" s="211" t="s">
        <v>14</v>
      </c>
      <c r="D8" s="211" t="s">
        <v>14</v>
      </c>
      <c r="E8" s="211" t="s">
        <v>14</v>
      </c>
      <c r="F8" s="211" t="s">
        <v>14</v>
      </c>
      <c r="G8" s="211" t="s">
        <v>14</v>
      </c>
      <c r="H8" s="211">
        <v>134</v>
      </c>
      <c r="I8" s="5">
        <v>184</v>
      </c>
      <c r="K8" s="8">
        <f>AVERAGE(K4:K7)</f>
        <v>2.998641304347826</v>
      </c>
      <c r="L8" s="12">
        <f>AVERAGE(L4:L7)</f>
        <v>0.38315217391304346</v>
      </c>
      <c r="M8" s="12">
        <f>AVERAGE(M4:M7)</f>
        <v>0.27717391304347827</v>
      </c>
      <c r="N8" s="12">
        <f>AVERAGE(N4:N7)</f>
        <v>0.33967391304347827</v>
      </c>
    </row>
    <row r="10" spans="1:9" ht="24.75" customHeight="1">
      <c r="A10" s="15" t="s">
        <v>134</v>
      </c>
      <c r="B10" s="215" t="s">
        <v>28</v>
      </c>
      <c r="C10" s="215" t="s">
        <v>28</v>
      </c>
      <c r="D10" s="215" t="s">
        <v>28</v>
      </c>
      <c r="E10" s="215" t="s">
        <v>28</v>
      </c>
      <c r="F10" s="215" t="s">
        <v>28</v>
      </c>
      <c r="G10" s="215" t="s">
        <v>28</v>
      </c>
      <c r="H10" s="215" t="s">
        <v>28</v>
      </c>
      <c r="I10" s="215" t="s">
        <v>28</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29</v>
      </c>
      <c r="C12" s="209" t="s">
        <v>29</v>
      </c>
      <c r="D12" s="3">
        <v>7</v>
      </c>
      <c r="E12" s="3">
        <v>66</v>
      </c>
      <c r="F12" s="3">
        <v>65</v>
      </c>
      <c r="G12" s="3">
        <v>39</v>
      </c>
      <c r="H12" s="3">
        <v>25</v>
      </c>
      <c r="I12" s="4">
        <v>202</v>
      </c>
      <c r="K12" s="7">
        <f>((5*D12)+(4*E12)+(3*F12)+(2*G12)+(1*H12))/$I$16</f>
        <v>2.9554455445544554</v>
      </c>
      <c r="L12" s="11">
        <f>SUM(D12:E12)/$I$16</f>
        <v>0.3613861386138614</v>
      </c>
      <c r="M12" s="11">
        <f>F12/$I$16</f>
        <v>0.3217821782178218</v>
      </c>
      <c r="N12" s="11">
        <f>SUM(G12:H12)/$I$16</f>
        <v>0.31683168316831684</v>
      </c>
    </row>
    <row r="13" spans="2:14" ht="12.75">
      <c r="B13" s="209" t="s">
        <v>30</v>
      </c>
      <c r="C13" s="209" t="s">
        <v>30</v>
      </c>
      <c r="D13" s="3">
        <v>6</v>
      </c>
      <c r="E13" s="3">
        <v>82</v>
      </c>
      <c r="F13" s="3">
        <v>61</v>
      </c>
      <c r="G13" s="3">
        <v>33</v>
      </c>
      <c r="H13" s="3">
        <v>20</v>
      </c>
      <c r="I13" s="4">
        <v>202</v>
      </c>
      <c r="K13" s="7">
        <f>((5*D13)+(4*E13)+(3*F13)+(2*G13)+(1*H13))/$I$16</f>
        <v>3.103960396039604</v>
      </c>
      <c r="L13" s="11">
        <f>SUM(D13:E13)/$I$16</f>
        <v>0.43564356435643564</v>
      </c>
      <c r="M13" s="11">
        <f>F13/$I$16</f>
        <v>0.30198019801980197</v>
      </c>
      <c r="N13" s="11">
        <f>SUM(G13:H13)/$I$16</f>
        <v>0.2623762376237624</v>
      </c>
    </row>
    <row r="14" spans="2:14" ht="12.75">
      <c r="B14" s="209" t="s">
        <v>31</v>
      </c>
      <c r="C14" s="209" t="s">
        <v>31</v>
      </c>
      <c r="D14" s="3">
        <v>8</v>
      </c>
      <c r="E14" s="3">
        <v>79</v>
      </c>
      <c r="F14" s="3">
        <v>76</v>
      </c>
      <c r="G14" s="3">
        <v>25</v>
      </c>
      <c r="H14" s="3">
        <v>14</v>
      </c>
      <c r="I14" s="4">
        <v>202</v>
      </c>
      <c r="K14" s="7">
        <f>((5*D14)+(4*E14)+(3*F14)+(2*G14)+(1*H14))/$I$16</f>
        <v>3.207920792079208</v>
      </c>
      <c r="L14" s="11">
        <f>SUM(D14:E14)/$I$16</f>
        <v>0.4306930693069307</v>
      </c>
      <c r="M14" s="11">
        <f>F14/$I$16</f>
        <v>0.37623762376237624</v>
      </c>
      <c r="N14" s="11">
        <f>SUM(G14:H14)/$I$16</f>
        <v>0.19306930693069307</v>
      </c>
    </row>
    <row r="15" spans="2:14" ht="12.75">
      <c r="B15" s="209" t="s">
        <v>32</v>
      </c>
      <c r="C15" s="209" t="s">
        <v>32</v>
      </c>
      <c r="D15" s="3">
        <v>14</v>
      </c>
      <c r="E15" s="3">
        <v>67</v>
      </c>
      <c r="F15" s="3">
        <v>56</v>
      </c>
      <c r="G15" s="3">
        <v>45</v>
      </c>
      <c r="H15" s="3">
        <v>20</v>
      </c>
      <c r="I15" s="4">
        <v>202</v>
      </c>
      <c r="K15" s="7">
        <f>((5*D15)+(4*E15)+(3*F15)+(2*G15)+(1*H15))/$I$16</f>
        <v>3.0495049504950495</v>
      </c>
      <c r="L15" s="11">
        <f>SUM(D15:E15)/$I$16</f>
        <v>0.400990099009901</v>
      </c>
      <c r="M15" s="11">
        <f>F15/$I$16</f>
        <v>0.27722772277227725</v>
      </c>
      <c r="N15" s="11">
        <f>SUM(G15:H15)/$I$16</f>
        <v>0.3217821782178218</v>
      </c>
    </row>
    <row r="16" spans="2:14" ht="12.75">
      <c r="B16" s="211" t="s">
        <v>14</v>
      </c>
      <c r="C16" s="211" t="s">
        <v>14</v>
      </c>
      <c r="D16" s="211" t="s">
        <v>14</v>
      </c>
      <c r="E16" s="211" t="s">
        <v>14</v>
      </c>
      <c r="F16" s="211" t="s">
        <v>14</v>
      </c>
      <c r="G16" s="211" t="s">
        <v>14</v>
      </c>
      <c r="H16" s="211">
        <v>134</v>
      </c>
      <c r="I16" s="5">
        <v>202</v>
      </c>
      <c r="K16" s="8">
        <f>AVERAGE(K12:K15)</f>
        <v>3.0792079207920793</v>
      </c>
      <c r="L16" s="12">
        <f>AVERAGE(L12:L15)</f>
        <v>0.4071782178217822</v>
      </c>
      <c r="M16" s="12">
        <f>AVERAGE(M12:M15)</f>
        <v>0.3193069306930693</v>
      </c>
      <c r="N16" s="12">
        <f>AVERAGE(N12:N15)</f>
        <v>0.27351485148514854</v>
      </c>
    </row>
    <row r="18" spans="1:9" ht="24.75" customHeight="1">
      <c r="A18" s="15" t="s">
        <v>135</v>
      </c>
      <c r="B18" s="215" t="s">
        <v>28</v>
      </c>
      <c r="C18" s="215" t="s">
        <v>28</v>
      </c>
      <c r="D18" s="215" t="s">
        <v>28</v>
      </c>
      <c r="E18" s="215" t="s">
        <v>28</v>
      </c>
      <c r="F18" s="215" t="s">
        <v>28</v>
      </c>
      <c r="G18" s="215" t="s">
        <v>28</v>
      </c>
      <c r="H18" s="215" t="s">
        <v>28</v>
      </c>
      <c r="I18" s="215" t="s">
        <v>28</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29</v>
      </c>
      <c r="C20" s="209" t="s">
        <v>29</v>
      </c>
      <c r="D20" s="3">
        <v>8</v>
      </c>
      <c r="E20" s="3">
        <v>128</v>
      </c>
      <c r="F20" s="3">
        <v>122</v>
      </c>
      <c r="G20" s="3">
        <v>92</v>
      </c>
      <c r="H20" s="3">
        <v>36</v>
      </c>
      <c r="I20" s="4">
        <v>386</v>
      </c>
      <c r="K20" s="7">
        <f>((5*D20)+(4*E20)+(3*F20)+(2*G20)+(1*H20))/$I$24</f>
        <v>2.948186528497409</v>
      </c>
      <c r="L20" s="11">
        <f>SUM(D20:E20)/$I$24</f>
        <v>0.35233160621761656</v>
      </c>
      <c r="M20" s="11">
        <f>F20/$I$24</f>
        <v>0.3160621761658031</v>
      </c>
      <c r="N20" s="11">
        <f>SUM(G20:H20)/$I$24</f>
        <v>0.3316062176165803</v>
      </c>
    </row>
    <row r="21" spans="2:14" ht="12.75">
      <c r="B21" s="209" t="s">
        <v>30</v>
      </c>
      <c r="C21" s="209" t="s">
        <v>30</v>
      </c>
      <c r="D21" s="3">
        <v>8</v>
      </c>
      <c r="E21" s="3">
        <v>171</v>
      </c>
      <c r="F21" s="3">
        <v>108</v>
      </c>
      <c r="G21" s="3">
        <v>73</v>
      </c>
      <c r="H21" s="3">
        <v>26</v>
      </c>
      <c r="I21" s="4">
        <v>386</v>
      </c>
      <c r="K21" s="7">
        <f>((5*D21)+(4*E21)+(3*F21)+(2*G21)+(1*H21))/$I$24</f>
        <v>3.160621761658031</v>
      </c>
      <c r="L21" s="11">
        <f>SUM(D21:E21)/$I$24</f>
        <v>0.4637305699481865</v>
      </c>
      <c r="M21" s="11">
        <f>F21/$I$24</f>
        <v>0.27979274611398963</v>
      </c>
      <c r="N21" s="11">
        <f>SUM(G21:H21)/$I$24</f>
        <v>0.25647668393782386</v>
      </c>
    </row>
    <row r="22" spans="2:14" ht="12.75">
      <c r="B22" s="209" t="s">
        <v>31</v>
      </c>
      <c r="C22" s="209" t="s">
        <v>31</v>
      </c>
      <c r="D22" s="3">
        <v>17</v>
      </c>
      <c r="E22" s="3">
        <v>134</v>
      </c>
      <c r="F22" s="3">
        <v>124</v>
      </c>
      <c r="G22" s="3">
        <v>76</v>
      </c>
      <c r="H22" s="3">
        <v>35</v>
      </c>
      <c r="I22" s="4">
        <v>386</v>
      </c>
      <c r="K22" s="7">
        <f>((5*D22)+(4*E22)+(3*F22)+(2*G22)+(1*H22))/$I$24</f>
        <v>3.05699481865285</v>
      </c>
      <c r="L22" s="11">
        <f>SUM(D22:E22)/$I$24</f>
        <v>0.3911917098445596</v>
      </c>
      <c r="M22" s="11">
        <f>F22/$I$24</f>
        <v>0.32124352331606215</v>
      </c>
      <c r="N22" s="11">
        <f>SUM(G22:H22)/$I$24</f>
        <v>0.28756476683937826</v>
      </c>
    </row>
    <row r="23" spans="2:14" ht="12.75">
      <c r="B23" s="209" t="s">
        <v>32</v>
      </c>
      <c r="C23" s="209" t="s">
        <v>32</v>
      </c>
      <c r="D23" s="3">
        <v>20</v>
      </c>
      <c r="E23" s="3">
        <v>125</v>
      </c>
      <c r="F23" s="3">
        <v>108</v>
      </c>
      <c r="G23" s="3">
        <v>100</v>
      </c>
      <c r="H23" s="3">
        <v>33</v>
      </c>
      <c r="I23" s="4">
        <v>386</v>
      </c>
      <c r="K23" s="7">
        <f>((5*D23)+(4*E23)+(3*F23)+(2*G23)+(1*H23))/$I$24</f>
        <v>2.9974093264248705</v>
      </c>
      <c r="L23" s="11">
        <f>SUM(D23:E23)/$I$24</f>
        <v>0.3756476683937824</v>
      </c>
      <c r="M23" s="11">
        <f>F23/$I$24</f>
        <v>0.27979274611398963</v>
      </c>
      <c r="N23" s="11">
        <f>SUM(G23:H23)/$I$24</f>
        <v>0.344559585492228</v>
      </c>
    </row>
    <row r="24" spans="2:14" ht="12.75">
      <c r="B24" s="211" t="s">
        <v>14</v>
      </c>
      <c r="C24" s="211" t="s">
        <v>14</v>
      </c>
      <c r="D24" s="211" t="s">
        <v>14</v>
      </c>
      <c r="E24" s="211" t="s">
        <v>14</v>
      </c>
      <c r="F24" s="211" t="s">
        <v>14</v>
      </c>
      <c r="G24" s="211" t="s">
        <v>14</v>
      </c>
      <c r="H24" s="211">
        <v>134</v>
      </c>
      <c r="I24" s="5">
        <v>386</v>
      </c>
      <c r="K24" s="8">
        <f>AVERAGE(K20:K23)</f>
        <v>3.0408031088082903</v>
      </c>
      <c r="L24" s="12">
        <f>AVERAGE(L20:L23)</f>
        <v>0.3957253886010363</v>
      </c>
      <c r="M24" s="12">
        <f>AVERAGE(M20:M23)</f>
        <v>0.2992227979274611</v>
      </c>
      <c r="N24" s="12">
        <f>AVERAGE(N20:N23)</f>
        <v>0.3050518134715026</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6" r:id="rId2"/>
  <drawing r:id="rId1"/>
</worksheet>
</file>

<file path=xl/worksheets/sheet13.xml><?xml version="1.0" encoding="utf-8"?>
<worksheet xmlns="http://schemas.openxmlformats.org/spreadsheetml/2006/main" xmlns:r="http://schemas.openxmlformats.org/officeDocument/2006/relationships">
  <sheetPr codeName="Sheet7">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1.57421875" style="0" customWidth="1"/>
    <col min="4" max="5" width="13.7109375" style="0" customWidth="1"/>
    <col min="6" max="6" width="16.00390625" style="0" customWidth="1"/>
    <col min="7" max="9" width="13.7109375" style="0" customWidth="1"/>
    <col min="14" max="14" width="10.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33</v>
      </c>
      <c r="C2" s="215" t="s">
        <v>33</v>
      </c>
      <c r="D2" s="215" t="s">
        <v>33</v>
      </c>
      <c r="E2" s="215" t="s">
        <v>33</v>
      </c>
      <c r="F2" s="215" t="s">
        <v>33</v>
      </c>
      <c r="G2" s="215" t="s">
        <v>33</v>
      </c>
      <c r="H2" s="215" t="s">
        <v>33</v>
      </c>
      <c r="I2" s="215" t="s">
        <v>33</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34</v>
      </c>
      <c r="C4" s="209" t="s">
        <v>34</v>
      </c>
      <c r="D4" s="3">
        <v>8</v>
      </c>
      <c r="E4" s="3">
        <v>65</v>
      </c>
      <c r="F4" s="3">
        <v>64</v>
      </c>
      <c r="G4" s="3">
        <v>37</v>
      </c>
      <c r="H4" s="3">
        <v>10</v>
      </c>
      <c r="I4" s="4">
        <v>184</v>
      </c>
      <c r="K4" s="7">
        <f>((5*D4)+(4*E4)+(3*F4)+(2*G4)+(1*H4))/$I7</f>
        <v>3.130434782608696</v>
      </c>
      <c r="L4" s="11">
        <f>SUM(D4:E4)/$I7</f>
        <v>0.3967391304347826</v>
      </c>
      <c r="M4" s="11">
        <f>F4/$I7</f>
        <v>0.34782608695652173</v>
      </c>
      <c r="N4" s="11">
        <f>SUM(G4:H4)/$I7</f>
        <v>0.2554347826086957</v>
      </c>
    </row>
    <row r="5" spans="2:14" ht="12.75">
      <c r="B5" s="209" t="s">
        <v>35</v>
      </c>
      <c r="C5" s="209" t="s">
        <v>35</v>
      </c>
      <c r="D5" s="3">
        <v>24</v>
      </c>
      <c r="E5" s="3">
        <v>85</v>
      </c>
      <c r="F5" s="3">
        <v>48</v>
      </c>
      <c r="G5" s="3">
        <v>21</v>
      </c>
      <c r="H5" s="3">
        <v>6</v>
      </c>
      <c r="I5" s="4">
        <v>184</v>
      </c>
      <c r="K5" s="7">
        <f>((5*D5)+(4*E5)+(3*F5)+(2*G5)+(1*H5))/$I7</f>
        <v>3.5434782608695654</v>
      </c>
      <c r="L5" s="11">
        <f>SUM(D5:E5)/$I7</f>
        <v>0.592391304347826</v>
      </c>
      <c r="M5" s="11">
        <f>F5/$I7</f>
        <v>0.2608695652173913</v>
      </c>
      <c r="N5" s="11">
        <f>SUM(G5:H5)/$I7</f>
        <v>0.14673913043478262</v>
      </c>
    </row>
    <row r="6" spans="2:14" ht="12.75">
      <c r="B6" s="213" t="s">
        <v>123</v>
      </c>
      <c r="C6" s="209" t="s">
        <v>36</v>
      </c>
      <c r="D6" s="3">
        <v>19</v>
      </c>
      <c r="E6" s="3">
        <v>56</v>
      </c>
      <c r="F6" s="3">
        <v>48</v>
      </c>
      <c r="G6" s="3">
        <v>60</v>
      </c>
      <c r="H6" s="3">
        <v>1</v>
      </c>
      <c r="I6" s="4">
        <v>184</v>
      </c>
      <c r="K6" s="7">
        <f>((1*D6)+(2*E6)+(3*F6)+(4*G6)+(5*H6))/$I7</f>
        <v>2.8260869565217392</v>
      </c>
      <c r="L6" s="11">
        <f>SUM(G6:H6)/$I7</f>
        <v>0.33152173913043476</v>
      </c>
      <c r="M6" s="11">
        <f>F6/$I7</f>
        <v>0.2608695652173913</v>
      </c>
      <c r="N6" s="11">
        <f>SUM(E6:F6)/$I7</f>
        <v>0.5652173913043478</v>
      </c>
    </row>
    <row r="7" spans="2:14" ht="12.75">
      <c r="B7" s="211" t="s">
        <v>14</v>
      </c>
      <c r="C7" s="211" t="s">
        <v>14</v>
      </c>
      <c r="D7" s="211" t="s">
        <v>14</v>
      </c>
      <c r="E7" s="211" t="s">
        <v>14</v>
      </c>
      <c r="F7" s="211" t="s">
        <v>14</v>
      </c>
      <c r="G7" s="211" t="s">
        <v>14</v>
      </c>
      <c r="H7" s="211">
        <v>131</v>
      </c>
      <c r="I7" s="5">
        <v>184</v>
      </c>
      <c r="K7" s="8">
        <f>AVERAGE(K4:K6)</f>
        <v>3.1666666666666665</v>
      </c>
      <c r="L7" s="12">
        <f>AVERAGE(L4:L6)</f>
        <v>0.44021739130434784</v>
      </c>
      <c r="M7" s="12">
        <f>AVERAGE(M4:M6)</f>
        <v>0.2898550724637681</v>
      </c>
      <c r="N7" s="12">
        <f>AVERAGE(N4:N6)</f>
        <v>0.322463768115942</v>
      </c>
    </row>
    <row r="8" ht="12.75">
      <c r="B8" s="9" t="s">
        <v>124</v>
      </c>
    </row>
    <row r="10" spans="1:9" ht="24.75" customHeight="1">
      <c r="A10" s="15" t="s">
        <v>134</v>
      </c>
      <c r="B10" s="215" t="s">
        <v>33</v>
      </c>
      <c r="C10" s="215" t="s">
        <v>33</v>
      </c>
      <c r="D10" s="215" t="s">
        <v>33</v>
      </c>
      <c r="E10" s="215" t="s">
        <v>33</v>
      </c>
      <c r="F10" s="215" t="s">
        <v>33</v>
      </c>
      <c r="G10" s="215" t="s">
        <v>33</v>
      </c>
      <c r="H10" s="215" t="s">
        <v>33</v>
      </c>
      <c r="I10" s="215" t="s">
        <v>33</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34</v>
      </c>
      <c r="C12" s="209" t="s">
        <v>34</v>
      </c>
      <c r="D12" s="3">
        <v>21</v>
      </c>
      <c r="E12" s="3">
        <v>83</v>
      </c>
      <c r="F12" s="3">
        <v>49</v>
      </c>
      <c r="G12" s="3">
        <v>39</v>
      </c>
      <c r="H12" s="3">
        <v>10</v>
      </c>
      <c r="I12" s="4">
        <v>202</v>
      </c>
      <c r="K12" s="7">
        <f>((5*D12)+(4*E12)+(3*F12)+(2*G12)+(1*H12))/$I15</f>
        <v>3.3267326732673266</v>
      </c>
      <c r="L12" s="11">
        <f>SUM(D12:E12)/$I15</f>
        <v>0.5148514851485149</v>
      </c>
      <c r="M12" s="11">
        <f>F12/$I15</f>
        <v>0.24257425742574257</v>
      </c>
      <c r="N12" s="11">
        <f>SUM(G12:H12)/$I15</f>
        <v>0.24257425742574257</v>
      </c>
    </row>
    <row r="13" spans="2:14" ht="12.75">
      <c r="B13" s="209" t="s">
        <v>35</v>
      </c>
      <c r="C13" s="209" t="s">
        <v>35</v>
      </c>
      <c r="D13" s="3">
        <v>18</v>
      </c>
      <c r="E13" s="3">
        <v>84</v>
      </c>
      <c r="F13" s="3">
        <v>54</v>
      </c>
      <c r="G13" s="3">
        <v>38</v>
      </c>
      <c r="H13" s="3">
        <v>8</v>
      </c>
      <c r="I13" s="4">
        <v>202</v>
      </c>
      <c r="K13" s="7">
        <f>((5*D13)+(4*E13)+(3*F13)+(2*G13)+(1*H13))/$I15</f>
        <v>3.3267326732673266</v>
      </c>
      <c r="L13" s="11">
        <f>SUM(D13:E13)/$I15</f>
        <v>0.504950495049505</v>
      </c>
      <c r="M13" s="11">
        <f>F13/$I15</f>
        <v>0.26732673267326734</v>
      </c>
      <c r="N13" s="11">
        <f>SUM(G13:H13)/$I15</f>
        <v>0.22772277227722773</v>
      </c>
    </row>
    <row r="14" spans="2:14" ht="12.75">
      <c r="B14" s="213" t="s">
        <v>123</v>
      </c>
      <c r="C14" s="209" t="s">
        <v>36</v>
      </c>
      <c r="D14" s="3">
        <v>12</v>
      </c>
      <c r="E14" s="3">
        <v>100</v>
      </c>
      <c r="F14" s="3">
        <v>51</v>
      </c>
      <c r="G14" s="3">
        <v>36</v>
      </c>
      <c r="H14" s="3">
        <v>3</v>
      </c>
      <c r="I14" s="4">
        <v>202</v>
      </c>
      <c r="K14" s="7">
        <f>((1*D14)+(2*E14)+(3*F14)+(4*G14)+(5*H14))/$I15</f>
        <v>2.594059405940594</v>
      </c>
      <c r="L14" s="11">
        <f>SUM(G14:H14)/$I15</f>
        <v>0.19306930693069307</v>
      </c>
      <c r="M14" s="11">
        <f>F14/$I15</f>
        <v>0.2524752475247525</v>
      </c>
      <c r="N14" s="11">
        <f>SUM(E14:F14)/$I15</f>
        <v>0.7475247524752475</v>
      </c>
    </row>
    <row r="15" spans="2:14" ht="12.75">
      <c r="B15" s="211" t="s">
        <v>14</v>
      </c>
      <c r="C15" s="211" t="s">
        <v>14</v>
      </c>
      <c r="D15" s="211" t="s">
        <v>14</v>
      </c>
      <c r="E15" s="211" t="s">
        <v>14</v>
      </c>
      <c r="F15" s="211" t="s">
        <v>14</v>
      </c>
      <c r="G15" s="211" t="s">
        <v>14</v>
      </c>
      <c r="H15" s="211">
        <v>131</v>
      </c>
      <c r="I15" s="5">
        <v>202</v>
      </c>
      <c r="K15" s="8">
        <f>AVERAGE(K12:K14)</f>
        <v>3.0825082508250823</v>
      </c>
      <c r="L15" s="12">
        <f>AVERAGE(L12:L14)</f>
        <v>0.4042904290429043</v>
      </c>
      <c r="M15" s="12">
        <f>AVERAGE(M12:M14)</f>
        <v>0.25412541254125415</v>
      </c>
      <c r="N15" s="12">
        <f>AVERAGE(N12:N14)</f>
        <v>0.4059405940594059</v>
      </c>
    </row>
    <row r="16" ht="12.75">
      <c r="B16" s="9" t="s">
        <v>124</v>
      </c>
    </row>
    <row r="18" spans="1:9" ht="24.75" customHeight="1">
      <c r="A18" s="15" t="s">
        <v>135</v>
      </c>
      <c r="B18" s="215" t="s">
        <v>33</v>
      </c>
      <c r="C18" s="215" t="s">
        <v>33</v>
      </c>
      <c r="D18" s="215" t="s">
        <v>33</v>
      </c>
      <c r="E18" s="215" t="s">
        <v>33</v>
      </c>
      <c r="F18" s="215" t="s">
        <v>33</v>
      </c>
      <c r="G18" s="215" t="s">
        <v>33</v>
      </c>
      <c r="H18" s="215" t="s">
        <v>33</v>
      </c>
      <c r="I18" s="215" t="s">
        <v>33</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34</v>
      </c>
      <c r="C20" s="209" t="s">
        <v>34</v>
      </c>
      <c r="D20" s="3">
        <v>29</v>
      </c>
      <c r="E20" s="3">
        <v>148</v>
      </c>
      <c r="F20" s="3">
        <v>113</v>
      </c>
      <c r="G20" s="3">
        <v>76</v>
      </c>
      <c r="H20" s="3">
        <v>20</v>
      </c>
      <c r="I20" s="4">
        <v>386</v>
      </c>
      <c r="K20" s="7">
        <f>((5*D20)+(4*E20)+(3*F20)+(2*G20)+(1*H20))/$I23</f>
        <v>3.233160621761658</v>
      </c>
      <c r="L20" s="11">
        <f>SUM(D20:E20)/$I23</f>
        <v>0.4585492227979275</v>
      </c>
      <c r="M20" s="11">
        <f>F20/$I23</f>
        <v>0.2927461139896373</v>
      </c>
      <c r="N20" s="11">
        <f>SUM(G20:H20)/$I23</f>
        <v>0.24870466321243523</v>
      </c>
    </row>
    <row r="21" spans="2:14" ht="12.75">
      <c r="B21" s="209" t="s">
        <v>35</v>
      </c>
      <c r="C21" s="209" t="s">
        <v>35</v>
      </c>
      <c r="D21" s="3">
        <v>42</v>
      </c>
      <c r="E21" s="3">
        <v>169</v>
      </c>
      <c r="F21" s="3">
        <v>102</v>
      </c>
      <c r="G21" s="3">
        <v>59</v>
      </c>
      <c r="H21" s="3">
        <v>14</v>
      </c>
      <c r="I21" s="4">
        <v>386</v>
      </c>
      <c r="K21" s="7">
        <f>((5*D21)+(4*E21)+(3*F21)+(2*G21)+(1*H21))/$I23</f>
        <v>3.430051813471503</v>
      </c>
      <c r="L21" s="11">
        <f>SUM(D21:E21)/$I23</f>
        <v>0.5466321243523317</v>
      </c>
      <c r="M21" s="11">
        <f>F21/$I23</f>
        <v>0.26424870466321243</v>
      </c>
      <c r="N21" s="11">
        <f>SUM(G21:H21)/$I23</f>
        <v>0.18911917098445596</v>
      </c>
    </row>
    <row r="22" spans="2:14" ht="12.75">
      <c r="B22" s="213" t="s">
        <v>123</v>
      </c>
      <c r="C22" s="209" t="s">
        <v>36</v>
      </c>
      <c r="D22" s="3">
        <v>31</v>
      </c>
      <c r="E22" s="3">
        <v>156</v>
      </c>
      <c r="F22" s="3">
        <v>99</v>
      </c>
      <c r="G22" s="3">
        <v>96</v>
      </c>
      <c r="H22" s="3">
        <v>4</v>
      </c>
      <c r="I22" s="4">
        <v>386</v>
      </c>
      <c r="K22" s="7">
        <f>((1*D22)+(2*E22)+(3*F22)+(4*G22)+(5*H22))/$I23</f>
        <v>2.704663212435233</v>
      </c>
      <c r="L22" s="11">
        <f>SUM(G22:H22)/$I23</f>
        <v>0.25906735751295334</v>
      </c>
      <c r="M22" s="11">
        <f>F22/$I23</f>
        <v>0.25647668393782386</v>
      </c>
      <c r="N22" s="11">
        <f>SUM(E22:F22)/$I23</f>
        <v>0.6606217616580311</v>
      </c>
    </row>
    <row r="23" spans="2:14" ht="12.75">
      <c r="B23" s="211" t="s">
        <v>14</v>
      </c>
      <c r="C23" s="211" t="s">
        <v>14</v>
      </c>
      <c r="D23" s="211" t="s">
        <v>14</v>
      </c>
      <c r="E23" s="211" t="s">
        <v>14</v>
      </c>
      <c r="F23" s="211" t="s">
        <v>14</v>
      </c>
      <c r="G23" s="211" t="s">
        <v>14</v>
      </c>
      <c r="H23" s="211">
        <v>131</v>
      </c>
      <c r="I23" s="5">
        <v>386</v>
      </c>
      <c r="K23" s="8">
        <f>AVERAGE(K20:K22)</f>
        <v>3.122625215889465</v>
      </c>
      <c r="L23" s="12">
        <f>AVERAGE(L20:L22)</f>
        <v>0.4214162348877375</v>
      </c>
      <c r="M23" s="12">
        <f>AVERAGE(M20:M22)</f>
        <v>0.2711571675302245</v>
      </c>
      <c r="N23" s="12">
        <f>AVERAGE(N20:N22)</f>
        <v>0.3661485319516407</v>
      </c>
    </row>
    <row r="24" ht="12.75">
      <c r="B24" s="9" t="s">
        <v>124</v>
      </c>
    </row>
  </sheetData>
  <sheetProtection/>
  <mergeCells count="19">
    <mergeCell ref="B23:H23"/>
    <mergeCell ref="B18:I18"/>
    <mergeCell ref="B19:C19"/>
    <mergeCell ref="B20:C20"/>
    <mergeCell ref="B21:C21"/>
    <mergeCell ref="B22:C22"/>
    <mergeCell ref="B10:I10"/>
    <mergeCell ref="B11:C11"/>
    <mergeCell ref="B12:C12"/>
    <mergeCell ref="B13:C13"/>
    <mergeCell ref="B14:C14"/>
    <mergeCell ref="B15:H15"/>
    <mergeCell ref="B5:C5"/>
    <mergeCell ref="B2:I2"/>
    <mergeCell ref="B7:H7"/>
    <mergeCell ref="B4:C4"/>
    <mergeCell ref="B1:I1"/>
    <mergeCell ref="B6:C6"/>
    <mergeCell ref="B3:C3"/>
  </mergeCells>
  <printOptions/>
  <pageMargins left="0.75" right="0.75" top="1" bottom="1" header="0.5" footer="0.5"/>
  <pageSetup fitToHeight="1" fitToWidth="1" horizontalDpi="600" verticalDpi="600" orientation="landscape" paperSize="9" scale="66" r:id="rId2"/>
  <drawing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N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3.8515625" style="0" customWidth="1"/>
    <col min="4" max="5" width="13.7109375" style="0" customWidth="1"/>
    <col min="6" max="6" width="14.7109375" style="0" customWidth="1"/>
    <col min="7" max="9" width="13.7109375" style="0" customWidth="1"/>
    <col min="14" max="14" width="10.281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37</v>
      </c>
      <c r="C2" s="215" t="s">
        <v>37</v>
      </c>
      <c r="D2" s="215" t="s">
        <v>37</v>
      </c>
      <c r="E2" s="215" t="s">
        <v>37</v>
      </c>
      <c r="F2" s="215" t="s">
        <v>37</v>
      </c>
      <c r="G2" s="215" t="s">
        <v>37</v>
      </c>
      <c r="H2" s="215" t="s">
        <v>37</v>
      </c>
      <c r="I2" s="215" t="s">
        <v>37</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38</v>
      </c>
      <c r="C4" s="209" t="s">
        <v>38</v>
      </c>
      <c r="D4" s="3">
        <v>4</v>
      </c>
      <c r="E4" s="3">
        <v>62</v>
      </c>
      <c r="F4" s="3">
        <v>47</v>
      </c>
      <c r="G4" s="3">
        <v>51</v>
      </c>
      <c r="H4" s="3">
        <v>20</v>
      </c>
      <c r="I4" s="4">
        <v>184</v>
      </c>
      <c r="K4" s="7">
        <f>((5*D4)+(4*E4)+(3*F4)+(2*G4)+(1*H4))/$I9</f>
        <v>2.885869565217391</v>
      </c>
      <c r="L4" s="11">
        <f>SUM(D4:E4)/$I9</f>
        <v>0.358695652173913</v>
      </c>
      <c r="M4" s="11">
        <f>F4/$I9</f>
        <v>0.2554347826086957</v>
      </c>
      <c r="N4" s="11">
        <f>SUM(G4:H4)/$I9</f>
        <v>0.3858695652173913</v>
      </c>
    </row>
    <row r="5" spans="2:14" ht="12.75">
      <c r="B5" s="209" t="s">
        <v>39</v>
      </c>
      <c r="C5" s="209" t="s">
        <v>39</v>
      </c>
      <c r="D5" s="3">
        <v>7</v>
      </c>
      <c r="E5" s="3">
        <v>66</v>
      </c>
      <c r="F5" s="3">
        <v>38</v>
      </c>
      <c r="G5" s="3">
        <v>52</v>
      </c>
      <c r="H5" s="3">
        <v>21</v>
      </c>
      <c r="I5" s="4">
        <v>184</v>
      </c>
      <c r="K5" s="7">
        <f>((5*D5)+(4*E5)+(3*F5)+(2*G5)+(1*H5))/$I9</f>
        <v>2.9239130434782608</v>
      </c>
      <c r="L5" s="11">
        <f>SUM(D5:E5)/$I9</f>
        <v>0.3967391304347826</v>
      </c>
      <c r="M5" s="11">
        <f>F5/$I9</f>
        <v>0.20652173913043478</v>
      </c>
      <c r="N5" s="11">
        <f>SUM(G5:H5)/$I9</f>
        <v>0.3967391304347826</v>
      </c>
    </row>
    <row r="6" spans="2:14" ht="12.75">
      <c r="B6" s="209" t="s">
        <v>40</v>
      </c>
      <c r="C6" s="209" t="s">
        <v>40</v>
      </c>
      <c r="D6" s="3">
        <v>3</v>
      </c>
      <c r="E6" s="3">
        <v>49</v>
      </c>
      <c r="F6" s="3">
        <v>60</v>
      </c>
      <c r="G6" s="3">
        <v>48</v>
      </c>
      <c r="H6" s="3">
        <v>24</v>
      </c>
      <c r="I6" s="4">
        <v>184</v>
      </c>
      <c r="K6" s="7">
        <f>((5*D6)+(4*E6)+(3*F6)+(2*G6)+(1*H6))/$I9</f>
        <v>2.777173913043478</v>
      </c>
      <c r="L6" s="11">
        <f>SUM(D6:E6)/$I9</f>
        <v>0.2826086956521739</v>
      </c>
      <c r="M6" s="11">
        <f>F6/$I9</f>
        <v>0.32608695652173914</v>
      </c>
      <c r="N6" s="11">
        <f>SUM(G6:H6)/$I9</f>
        <v>0.391304347826087</v>
      </c>
    </row>
    <row r="7" spans="2:14" ht="12.75">
      <c r="B7" s="209" t="s">
        <v>41</v>
      </c>
      <c r="C7" s="209" t="s">
        <v>41</v>
      </c>
      <c r="D7" s="3">
        <v>18</v>
      </c>
      <c r="E7" s="3">
        <v>107</v>
      </c>
      <c r="F7" s="3">
        <v>38</v>
      </c>
      <c r="G7" s="3">
        <v>19</v>
      </c>
      <c r="H7" s="3">
        <v>2</v>
      </c>
      <c r="I7" s="4">
        <v>184</v>
      </c>
      <c r="K7" s="7">
        <f>((5*D7)+(4*E7)+(3*F7)+(2*G7)+(1*H7))/$I9</f>
        <v>3.652173913043478</v>
      </c>
      <c r="L7" s="11">
        <f>SUM(D7:E7)/$I9</f>
        <v>0.6793478260869565</v>
      </c>
      <c r="M7" s="11">
        <f>F7/$I9</f>
        <v>0.20652173913043478</v>
      </c>
      <c r="N7" s="11">
        <f>SUM(G7:H7)/$I9</f>
        <v>0.11413043478260869</v>
      </c>
    </row>
    <row r="8" spans="2:14" ht="12.75">
      <c r="B8" s="209" t="s">
        <v>42</v>
      </c>
      <c r="C8" s="209" t="s">
        <v>42</v>
      </c>
      <c r="D8" s="3">
        <v>50</v>
      </c>
      <c r="E8" s="3">
        <v>62</v>
      </c>
      <c r="F8" s="3">
        <v>34</v>
      </c>
      <c r="G8" s="3">
        <v>34</v>
      </c>
      <c r="H8" s="3">
        <v>4</v>
      </c>
      <c r="I8" s="4">
        <v>184</v>
      </c>
      <c r="K8" s="7">
        <f>((5*D8)+(4*E8)+(3*F8)+(2*G8)+(1*H8))/$I9</f>
        <v>3.652173913043478</v>
      </c>
      <c r="L8" s="11">
        <f>SUM(D8:E8)/$I9</f>
        <v>0.6086956521739131</v>
      </c>
      <c r="M8" s="11">
        <f>F8/$I9</f>
        <v>0.18478260869565216</v>
      </c>
      <c r="N8" s="11">
        <f>SUM(G8:H8)/$I9</f>
        <v>0.20652173913043478</v>
      </c>
    </row>
    <row r="9" spans="2:14" ht="12.75">
      <c r="B9" s="211" t="s">
        <v>14</v>
      </c>
      <c r="C9" s="211" t="s">
        <v>14</v>
      </c>
      <c r="D9" s="211" t="s">
        <v>14</v>
      </c>
      <c r="E9" s="211" t="s">
        <v>14</v>
      </c>
      <c r="F9" s="211" t="s">
        <v>14</v>
      </c>
      <c r="G9" s="211" t="s">
        <v>14</v>
      </c>
      <c r="H9" s="211">
        <v>131</v>
      </c>
      <c r="I9" s="5">
        <v>184</v>
      </c>
      <c r="K9" s="8">
        <f>AVERAGE(K4:K8)</f>
        <v>3.1782608695652175</v>
      </c>
      <c r="L9" s="12">
        <f>AVERAGE(L4:L8)</f>
        <v>0.46521739130434786</v>
      </c>
      <c r="M9" s="12">
        <f>AVERAGE(M4:M8)</f>
        <v>0.2358695652173913</v>
      </c>
      <c r="N9" s="12">
        <f>AVERAGE(N4:N8)</f>
        <v>0.29891304347826086</v>
      </c>
    </row>
    <row r="11" spans="1:9" ht="24.75" customHeight="1">
      <c r="A11" s="15" t="s">
        <v>134</v>
      </c>
      <c r="B11" s="215" t="s">
        <v>37</v>
      </c>
      <c r="C11" s="215" t="s">
        <v>37</v>
      </c>
      <c r="D11" s="215" t="s">
        <v>37</v>
      </c>
      <c r="E11" s="215" t="s">
        <v>37</v>
      </c>
      <c r="F11" s="215" t="s">
        <v>37</v>
      </c>
      <c r="G11" s="215" t="s">
        <v>37</v>
      </c>
      <c r="H11" s="215" t="s">
        <v>37</v>
      </c>
      <c r="I11" s="215" t="s">
        <v>37</v>
      </c>
    </row>
    <row r="12" spans="2:14" ht="30" customHeight="1">
      <c r="B12" s="212" t="s">
        <v>2</v>
      </c>
      <c r="C12" s="212" t="s">
        <v>2</v>
      </c>
      <c r="D12" s="1" t="s">
        <v>3</v>
      </c>
      <c r="E12" s="1" t="s">
        <v>4</v>
      </c>
      <c r="F12" s="1" t="s">
        <v>5</v>
      </c>
      <c r="G12" s="1" t="s">
        <v>6</v>
      </c>
      <c r="H12" s="1" t="s">
        <v>7</v>
      </c>
      <c r="I12" s="2" t="s">
        <v>8</v>
      </c>
      <c r="K12" s="1" t="s">
        <v>122</v>
      </c>
      <c r="L12" s="10" t="s">
        <v>227</v>
      </c>
      <c r="M12" s="10" t="s">
        <v>125</v>
      </c>
      <c r="N12" s="10" t="s">
        <v>126</v>
      </c>
    </row>
    <row r="13" spans="2:14" ht="12.75">
      <c r="B13" s="209" t="s">
        <v>38</v>
      </c>
      <c r="C13" s="209" t="s">
        <v>38</v>
      </c>
      <c r="D13" s="3">
        <v>10</v>
      </c>
      <c r="E13" s="3">
        <v>74</v>
      </c>
      <c r="F13" s="3">
        <v>60</v>
      </c>
      <c r="G13" s="3">
        <v>39</v>
      </c>
      <c r="H13" s="3">
        <v>19</v>
      </c>
      <c r="I13" s="4">
        <v>202</v>
      </c>
      <c r="K13" s="7">
        <f>((5*D13)+(4*E13)+(3*F13)+(2*G13)+(1*H13))/$I18</f>
        <v>3.0841584158415842</v>
      </c>
      <c r="L13" s="11">
        <f>SUM(D13:E13)/$I18</f>
        <v>0.4158415841584158</v>
      </c>
      <c r="M13" s="11">
        <f>F13/$I18</f>
        <v>0.297029702970297</v>
      </c>
      <c r="N13" s="11">
        <f>SUM(G13:H13)/$I18</f>
        <v>0.2871287128712871</v>
      </c>
    </row>
    <row r="14" spans="2:14" ht="12.75">
      <c r="B14" s="209" t="s">
        <v>39</v>
      </c>
      <c r="C14" s="209" t="s">
        <v>39</v>
      </c>
      <c r="D14" s="3">
        <v>8</v>
      </c>
      <c r="E14" s="3">
        <v>89</v>
      </c>
      <c r="F14" s="3">
        <v>45</v>
      </c>
      <c r="G14" s="3">
        <v>32</v>
      </c>
      <c r="H14" s="3">
        <v>28</v>
      </c>
      <c r="I14" s="4">
        <v>202</v>
      </c>
      <c r="K14" s="7">
        <f>((5*D14)+(4*E14)+(3*F14)+(2*G14)+(1*H14))/$I18</f>
        <v>3.0841584158415842</v>
      </c>
      <c r="L14" s="11">
        <f>SUM(D14:E14)/$I18</f>
        <v>0.4801980198019802</v>
      </c>
      <c r="M14" s="11">
        <f>F14/$I18</f>
        <v>0.22277227722772278</v>
      </c>
      <c r="N14" s="11">
        <f>SUM(G14:H14)/$I18</f>
        <v>0.297029702970297</v>
      </c>
    </row>
    <row r="15" spans="2:14" ht="12.75">
      <c r="B15" s="209" t="s">
        <v>40</v>
      </c>
      <c r="C15" s="209" t="s">
        <v>40</v>
      </c>
      <c r="D15" s="3">
        <v>17</v>
      </c>
      <c r="E15" s="3">
        <v>74</v>
      </c>
      <c r="F15" s="3">
        <v>44</v>
      </c>
      <c r="G15" s="3">
        <v>45</v>
      </c>
      <c r="H15" s="3">
        <v>22</v>
      </c>
      <c r="I15" s="4">
        <v>202</v>
      </c>
      <c r="K15" s="7">
        <f>((5*D15)+(4*E15)+(3*F15)+(2*G15)+(1*H15))/$I18</f>
        <v>3.094059405940594</v>
      </c>
      <c r="L15" s="11">
        <f>SUM(D15:E15)/$I18</f>
        <v>0.4504950495049505</v>
      </c>
      <c r="M15" s="11">
        <f>F15/$I18</f>
        <v>0.21782178217821782</v>
      </c>
      <c r="N15" s="11">
        <f>SUM(G15:H15)/$I18</f>
        <v>0.3316831683168317</v>
      </c>
    </row>
    <row r="16" spans="2:14" ht="12.75">
      <c r="B16" s="209" t="s">
        <v>41</v>
      </c>
      <c r="C16" s="209" t="s">
        <v>41</v>
      </c>
      <c r="D16" s="3">
        <v>12</v>
      </c>
      <c r="E16" s="3">
        <v>107</v>
      </c>
      <c r="F16" s="3">
        <v>49</v>
      </c>
      <c r="G16" s="3">
        <v>27</v>
      </c>
      <c r="H16" s="3">
        <v>7</v>
      </c>
      <c r="I16" s="4">
        <v>202</v>
      </c>
      <c r="K16" s="7">
        <f>((5*D16)+(4*E16)+(3*F16)+(2*G16)+(1*H16))/$I18</f>
        <v>3.4455445544554455</v>
      </c>
      <c r="L16" s="11">
        <f>SUM(D16:E16)/$I18</f>
        <v>0.5891089108910891</v>
      </c>
      <c r="M16" s="11">
        <f>F16/$I18</f>
        <v>0.24257425742574257</v>
      </c>
      <c r="N16" s="11">
        <f>SUM(G16:H16)/$I18</f>
        <v>0.16831683168316833</v>
      </c>
    </row>
    <row r="17" spans="2:14" ht="12.75">
      <c r="B17" s="209" t="s">
        <v>42</v>
      </c>
      <c r="C17" s="209" t="s">
        <v>42</v>
      </c>
      <c r="D17" s="3">
        <v>39</v>
      </c>
      <c r="E17" s="3">
        <v>65</v>
      </c>
      <c r="F17" s="3">
        <v>46</v>
      </c>
      <c r="G17" s="3">
        <v>43</v>
      </c>
      <c r="H17" s="3">
        <v>9</v>
      </c>
      <c r="I17" s="4">
        <v>202</v>
      </c>
      <c r="K17" s="7">
        <f>((5*D17)+(4*E17)+(3*F17)+(2*G17)+(1*H17))/$I18</f>
        <v>3.405940594059406</v>
      </c>
      <c r="L17" s="11">
        <f>SUM(D17:E17)/$I18</f>
        <v>0.5148514851485149</v>
      </c>
      <c r="M17" s="11">
        <f>F17/$I18</f>
        <v>0.22772277227722773</v>
      </c>
      <c r="N17" s="11">
        <f>SUM(G17:H17)/$I18</f>
        <v>0.25742574257425743</v>
      </c>
    </row>
    <row r="18" spans="2:14" ht="12.75">
      <c r="B18" s="211" t="s">
        <v>14</v>
      </c>
      <c r="C18" s="211" t="s">
        <v>14</v>
      </c>
      <c r="D18" s="211" t="s">
        <v>14</v>
      </c>
      <c r="E18" s="211" t="s">
        <v>14</v>
      </c>
      <c r="F18" s="211" t="s">
        <v>14</v>
      </c>
      <c r="G18" s="211" t="s">
        <v>14</v>
      </c>
      <c r="H18" s="211">
        <v>131</v>
      </c>
      <c r="I18" s="5">
        <v>202</v>
      </c>
      <c r="K18" s="8">
        <f>AVERAGE(K13:K17)</f>
        <v>3.2227722772277225</v>
      </c>
      <c r="L18" s="12">
        <f>AVERAGE(L13:L17)</f>
        <v>0.4900990099009901</v>
      </c>
      <c r="M18" s="12">
        <f>AVERAGE(M13:M17)</f>
        <v>0.24158415841584158</v>
      </c>
      <c r="N18" s="12">
        <f>AVERAGE(N13:N17)</f>
        <v>0.2683168316831683</v>
      </c>
    </row>
    <row r="20" spans="1:9" ht="24.75" customHeight="1">
      <c r="A20" s="15" t="s">
        <v>135</v>
      </c>
      <c r="B20" s="215" t="s">
        <v>37</v>
      </c>
      <c r="C20" s="215" t="s">
        <v>37</v>
      </c>
      <c r="D20" s="215" t="s">
        <v>37</v>
      </c>
      <c r="E20" s="215" t="s">
        <v>37</v>
      </c>
      <c r="F20" s="215" t="s">
        <v>37</v>
      </c>
      <c r="G20" s="215" t="s">
        <v>37</v>
      </c>
      <c r="H20" s="215" t="s">
        <v>37</v>
      </c>
      <c r="I20" s="215" t="s">
        <v>37</v>
      </c>
    </row>
    <row r="21" spans="2:14" ht="30" customHeight="1">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38</v>
      </c>
      <c r="C22" s="209" t="s">
        <v>38</v>
      </c>
      <c r="D22" s="3">
        <v>14</v>
      </c>
      <c r="E22" s="3">
        <v>136</v>
      </c>
      <c r="F22" s="3">
        <v>107</v>
      </c>
      <c r="G22" s="3">
        <v>90</v>
      </c>
      <c r="H22" s="3">
        <v>39</v>
      </c>
      <c r="I22" s="4">
        <v>386</v>
      </c>
      <c r="K22" s="7">
        <f>((5*D22)+(4*E22)+(3*F22)+(2*G22)+(1*H22))/$I27</f>
        <v>2.989637305699482</v>
      </c>
      <c r="L22" s="11">
        <f>SUM(D22:E22)/$I27</f>
        <v>0.38860103626943004</v>
      </c>
      <c r="M22" s="11">
        <f>F22/$I27</f>
        <v>0.2772020725388601</v>
      </c>
      <c r="N22" s="11">
        <f>SUM(G22:H22)/$I27</f>
        <v>0.33419689119170987</v>
      </c>
    </row>
    <row r="23" spans="2:14" ht="12.75">
      <c r="B23" s="209" t="s">
        <v>39</v>
      </c>
      <c r="C23" s="209" t="s">
        <v>39</v>
      </c>
      <c r="D23" s="3">
        <v>15</v>
      </c>
      <c r="E23" s="3">
        <v>155</v>
      </c>
      <c r="F23" s="3">
        <v>83</v>
      </c>
      <c r="G23" s="3">
        <v>84</v>
      </c>
      <c r="H23" s="3">
        <v>49</v>
      </c>
      <c r="I23" s="4">
        <v>386</v>
      </c>
      <c r="K23" s="7">
        <f>((5*D23)+(4*E23)+(3*F23)+(2*G23)+(1*H23))/$I27</f>
        <v>3.0077720207253886</v>
      </c>
      <c r="L23" s="11">
        <f>SUM(D23:E23)/$I27</f>
        <v>0.44041450777202074</v>
      </c>
      <c r="M23" s="11">
        <f>F23/$I27</f>
        <v>0.21502590673575128</v>
      </c>
      <c r="N23" s="11">
        <f>SUM(G23:H23)/$I27</f>
        <v>0.344559585492228</v>
      </c>
    </row>
    <row r="24" spans="2:14" ht="12.75">
      <c r="B24" s="209" t="s">
        <v>40</v>
      </c>
      <c r="C24" s="209" t="s">
        <v>40</v>
      </c>
      <c r="D24" s="3">
        <v>20</v>
      </c>
      <c r="E24" s="3">
        <v>123</v>
      </c>
      <c r="F24" s="3">
        <v>104</v>
      </c>
      <c r="G24" s="3">
        <v>93</v>
      </c>
      <c r="H24" s="3">
        <v>46</v>
      </c>
      <c r="I24" s="4">
        <v>386</v>
      </c>
      <c r="K24" s="7">
        <f>((5*D24)+(4*E24)+(3*F24)+(2*G24)+(1*H24))/$I27</f>
        <v>2.94300518134715</v>
      </c>
      <c r="L24" s="11">
        <f>SUM(D24:E24)/$I27</f>
        <v>0.3704663212435233</v>
      </c>
      <c r="M24" s="11">
        <f>F24/$I27</f>
        <v>0.2694300518134715</v>
      </c>
      <c r="N24" s="11">
        <f>SUM(G24:H24)/$I27</f>
        <v>0.3601036269430052</v>
      </c>
    </row>
    <row r="25" spans="2:14" ht="12.75">
      <c r="B25" s="209" t="s">
        <v>41</v>
      </c>
      <c r="C25" s="209" t="s">
        <v>41</v>
      </c>
      <c r="D25" s="3">
        <v>30</v>
      </c>
      <c r="E25" s="3">
        <v>214</v>
      </c>
      <c r="F25" s="3">
        <v>87</v>
      </c>
      <c r="G25" s="3">
        <v>46</v>
      </c>
      <c r="H25" s="3">
        <v>9</v>
      </c>
      <c r="I25" s="4">
        <v>386</v>
      </c>
      <c r="K25" s="7">
        <f>((5*D25)+(4*E25)+(3*F25)+(2*G25)+(1*H25))/$I27</f>
        <v>3.5440414507772022</v>
      </c>
      <c r="L25" s="11">
        <f>SUM(D25:E25)/$I27</f>
        <v>0.6321243523316062</v>
      </c>
      <c r="M25" s="11">
        <f>F25/$I27</f>
        <v>0.22538860103626943</v>
      </c>
      <c r="N25" s="11">
        <f>SUM(G25:H25)/$I27</f>
        <v>0.14248704663212436</v>
      </c>
    </row>
    <row r="26" spans="2:14" ht="12.75">
      <c r="B26" s="209" t="s">
        <v>42</v>
      </c>
      <c r="C26" s="209" t="s">
        <v>42</v>
      </c>
      <c r="D26" s="3">
        <v>89</v>
      </c>
      <c r="E26" s="3">
        <v>127</v>
      </c>
      <c r="F26" s="3">
        <v>80</v>
      </c>
      <c r="G26" s="3">
        <v>77</v>
      </c>
      <c r="H26" s="3">
        <v>13</v>
      </c>
      <c r="I26" s="4">
        <v>386</v>
      </c>
      <c r="K26" s="7">
        <f>((5*D26)+(4*E26)+(3*F26)+(2*G26)+(1*H26))/$I27</f>
        <v>3.523316062176166</v>
      </c>
      <c r="L26" s="11">
        <f>SUM(D26:E26)/$I27</f>
        <v>0.5595854922279793</v>
      </c>
      <c r="M26" s="11">
        <f>F26/$I27</f>
        <v>0.20725388601036268</v>
      </c>
      <c r="N26" s="11">
        <f>SUM(G26:H26)/$I27</f>
        <v>0.23316062176165803</v>
      </c>
    </row>
    <row r="27" spans="2:14" ht="12.75">
      <c r="B27" s="211" t="s">
        <v>14</v>
      </c>
      <c r="C27" s="211" t="s">
        <v>14</v>
      </c>
      <c r="D27" s="211" t="s">
        <v>14</v>
      </c>
      <c r="E27" s="211" t="s">
        <v>14</v>
      </c>
      <c r="F27" s="211" t="s">
        <v>14</v>
      </c>
      <c r="G27" s="211" t="s">
        <v>14</v>
      </c>
      <c r="H27" s="211">
        <v>131</v>
      </c>
      <c r="I27" s="5">
        <v>386</v>
      </c>
      <c r="K27" s="8">
        <f>AVERAGE(K22:K26)</f>
        <v>3.201554404145078</v>
      </c>
      <c r="L27" s="12">
        <f>AVERAGE(L22:L26)</f>
        <v>0.4782383419689119</v>
      </c>
      <c r="M27" s="12">
        <f>AVERAGE(M22:M26)</f>
        <v>0.23886010362694302</v>
      </c>
      <c r="N27" s="12">
        <f>AVERAGE(N22:N26)</f>
        <v>0.28290155440414505</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3" r:id="rId2"/>
  <drawing r:id="rId1"/>
</worksheet>
</file>

<file path=xl/worksheets/sheet15.xml><?xml version="1.0" encoding="utf-8"?>
<worksheet xmlns="http://schemas.openxmlformats.org/spreadsheetml/2006/main" xmlns:r="http://schemas.openxmlformats.org/officeDocument/2006/relationships">
  <sheetPr codeName="Sheet9">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5.00390625" style="0" customWidth="1"/>
    <col min="4" max="5" width="13.7109375" style="0" customWidth="1"/>
    <col min="6" max="6" width="17.28125" style="0" customWidth="1"/>
    <col min="7" max="9" width="13.7109375" style="0" customWidth="1"/>
    <col min="12" max="12" width="9.28125" style="0" bestFit="1" customWidth="1"/>
    <col min="13" max="13" width="9.7109375" style="0" bestFit="1" customWidth="1"/>
    <col min="14" max="14" width="9.71093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43</v>
      </c>
      <c r="C2" s="215" t="s">
        <v>43</v>
      </c>
      <c r="D2" s="215" t="s">
        <v>43</v>
      </c>
      <c r="E2" s="215" t="s">
        <v>43</v>
      </c>
      <c r="F2" s="215" t="s">
        <v>43</v>
      </c>
      <c r="G2" s="215" t="s">
        <v>43</v>
      </c>
      <c r="H2" s="215" t="s">
        <v>43</v>
      </c>
      <c r="I2" s="215" t="s">
        <v>43</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44</v>
      </c>
      <c r="C4" s="209" t="s">
        <v>44</v>
      </c>
      <c r="D4" s="3">
        <v>7</v>
      </c>
      <c r="E4" s="3">
        <v>46</v>
      </c>
      <c r="F4" s="3">
        <v>52</v>
      </c>
      <c r="G4" s="3">
        <v>60</v>
      </c>
      <c r="H4" s="3">
        <v>19</v>
      </c>
      <c r="I4" s="4">
        <v>184</v>
      </c>
      <c r="K4" s="7">
        <f>((5*D4)+(4*E4)+(3*F4)+(2*G4)+(1*H4))/$I8</f>
        <v>2.7934782608695654</v>
      </c>
      <c r="L4" s="11">
        <f>SUM(D4:E4)/$I8</f>
        <v>0.28804347826086957</v>
      </c>
      <c r="M4" s="11">
        <f>F4/$I8</f>
        <v>0.2826086956521739</v>
      </c>
      <c r="N4" s="11">
        <f>SUM(G4:H4)/$I8</f>
        <v>0.42934782608695654</v>
      </c>
    </row>
    <row r="5" spans="2:14" ht="12.75">
      <c r="B5" s="209" t="s">
        <v>45</v>
      </c>
      <c r="C5" s="209" t="s">
        <v>45</v>
      </c>
      <c r="D5" s="3">
        <v>3</v>
      </c>
      <c r="E5" s="3">
        <v>33</v>
      </c>
      <c r="F5" s="3">
        <v>53</v>
      </c>
      <c r="G5" s="3">
        <v>62</v>
      </c>
      <c r="H5" s="3">
        <v>33</v>
      </c>
      <c r="I5" s="4">
        <v>184</v>
      </c>
      <c r="K5" s="7">
        <f>((5*D5)+(4*E5)+(3*F5)+(2*G5)+(1*H5))/$I8</f>
        <v>2.516304347826087</v>
      </c>
      <c r="L5" s="11">
        <f>SUM(D5:E5)/$I8</f>
        <v>0.1956521739130435</v>
      </c>
      <c r="M5" s="11">
        <f>F5/$I8</f>
        <v>0.28804347826086957</v>
      </c>
      <c r="N5" s="11">
        <f>SUM(G5:H5)/$I8</f>
        <v>0.5163043478260869</v>
      </c>
    </row>
    <row r="6" spans="2:14" ht="12.75">
      <c r="B6" s="209" t="s">
        <v>46</v>
      </c>
      <c r="C6" s="209" t="s">
        <v>46</v>
      </c>
      <c r="D6" s="3">
        <v>7</v>
      </c>
      <c r="E6" s="3">
        <v>14</v>
      </c>
      <c r="F6" s="3">
        <v>57</v>
      </c>
      <c r="G6" s="3">
        <v>75</v>
      </c>
      <c r="H6" s="3">
        <v>31</v>
      </c>
      <c r="I6" s="4">
        <v>184</v>
      </c>
      <c r="K6" s="7">
        <f>((5*D6)+(4*E6)+(3*F6)+(2*G6)+(1*H6))/$I8</f>
        <v>2.407608695652174</v>
      </c>
      <c r="L6" s="11">
        <f>SUM(D6:E6)/$I8</f>
        <v>0.11413043478260869</v>
      </c>
      <c r="M6" s="11">
        <f>F6/$I8</f>
        <v>0.30978260869565216</v>
      </c>
      <c r="N6" s="11">
        <f>SUM(G6:H6)/$I8</f>
        <v>0.5760869565217391</v>
      </c>
    </row>
    <row r="7" spans="2:14" ht="12.75">
      <c r="B7" s="209" t="s">
        <v>47</v>
      </c>
      <c r="C7" s="209" t="s">
        <v>47</v>
      </c>
      <c r="D7" s="3">
        <v>0</v>
      </c>
      <c r="E7" s="3">
        <v>21</v>
      </c>
      <c r="F7" s="3">
        <v>44</v>
      </c>
      <c r="G7" s="3">
        <v>72</v>
      </c>
      <c r="H7" s="3">
        <v>47</v>
      </c>
      <c r="I7" s="4">
        <v>184</v>
      </c>
      <c r="K7" s="7">
        <f>((5*D7)+(4*E7)+(3*F7)+(2*G7)+(1*H7))/$I8</f>
        <v>2.2119565217391304</v>
      </c>
      <c r="L7" s="11">
        <f>SUM(D7:E7)/$I8</f>
        <v>0.11413043478260869</v>
      </c>
      <c r="M7" s="11">
        <f>F7/$I8</f>
        <v>0.2391304347826087</v>
      </c>
      <c r="N7" s="11">
        <f>SUM(G7:H7)/$I8</f>
        <v>0.6467391304347826</v>
      </c>
    </row>
    <row r="8" spans="2:14" ht="12.75">
      <c r="B8" s="211" t="s">
        <v>14</v>
      </c>
      <c r="C8" s="211" t="s">
        <v>14</v>
      </c>
      <c r="D8" s="211" t="s">
        <v>14</v>
      </c>
      <c r="E8" s="211" t="s">
        <v>14</v>
      </c>
      <c r="F8" s="211" t="s">
        <v>14</v>
      </c>
      <c r="G8" s="211" t="s">
        <v>14</v>
      </c>
      <c r="H8" s="211">
        <v>131</v>
      </c>
      <c r="I8" s="5">
        <v>184</v>
      </c>
      <c r="K8" s="8">
        <f>AVERAGE(K4:K7)</f>
        <v>2.4823369565217392</v>
      </c>
      <c r="L8" s="12">
        <f>AVERAGE(L4:L7)</f>
        <v>0.1779891304347826</v>
      </c>
      <c r="M8" s="12">
        <f>AVERAGE(M4:M7)</f>
        <v>0.27989130434782605</v>
      </c>
      <c r="N8" s="12">
        <f>AVERAGE(N4:N7)</f>
        <v>0.5421195652173914</v>
      </c>
    </row>
    <row r="10" spans="1:9" ht="24.75" customHeight="1">
      <c r="A10" s="15" t="s">
        <v>134</v>
      </c>
      <c r="B10" s="215" t="s">
        <v>43</v>
      </c>
      <c r="C10" s="215" t="s">
        <v>43</v>
      </c>
      <c r="D10" s="215" t="s">
        <v>43</v>
      </c>
      <c r="E10" s="215" t="s">
        <v>43</v>
      </c>
      <c r="F10" s="215" t="s">
        <v>43</v>
      </c>
      <c r="G10" s="215" t="s">
        <v>43</v>
      </c>
      <c r="H10" s="215" t="s">
        <v>43</v>
      </c>
      <c r="I10" s="215" t="s">
        <v>43</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44</v>
      </c>
      <c r="C12" s="209" t="s">
        <v>44</v>
      </c>
      <c r="D12" s="3">
        <v>7</v>
      </c>
      <c r="E12" s="3">
        <v>44</v>
      </c>
      <c r="F12" s="3">
        <v>49</v>
      </c>
      <c r="G12" s="3">
        <v>44</v>
      </c>
      <c r="H12" s="3">
        <v>58</v>
      </c>
      <c r="I12" s="4">
        <v>202</v>
      </c>
      <c r="K12" s="7">
        <f>((5*D12)+(4*E12)+(3*F12)+(2*G12)+(1*H12))/$I16</f>
        <v>2.495049504950495</v>
      </c>
      <c r="L12" s="11">
        <f>SUM(D12:E12)/$I16</f>
        <v>0.2524752475247525</v>
      </c>
      <c r="M12" s="11">
        <f>F12/$I16</f>
        <v>0.24257425742574257</v>
      </c>
      <c r="N12" s="11">
        <f>SUM(G12:H12)/$I16</f>
        <v>0.504950495049505</v>
      </c>
    </row>
    <row r="13" spans="2:14" ht="12.75">
      <c r="B13" s="209" t="s">
        <v>45</v>
      </c>
      <c r="C13" s="209" t="s">
        <v>45</v>
      </c>
      <c r="D13" s="3">
        <v>6</v>
      </c>
      <c r="E13" s="3">
        <v>40</v>
      </c>
      <c r="F13" s="3">
        <v>48</v>
      </c>
      <c r="G13" s="3">
        <v>65</v>
      </c>
      <c r="H13" s="3">
        <v>43</v>
      </c>
      <c r="I13" s="4">
        <v>202</v>
      </c>
      <c r="K13" s="7">
        <f>((5*D13)+(4*E13)+(3*F13)+(2*G13)+(1*H13))/$I16</f>
        <v>2.50990099009901</v>
      </c>
      <c r="L13" s="11">
        <f>SUM(D13:E13)/$I16</f>
        <v>0.22772277227722773</v>
      </c>
      <c r="M13" s="11">
        <f>F13/$I16</f>
        <v>0.2376237623762376</v>
      </c>
      <c r="N13" s="11">
        <f>SUM(G13:H13)/$I16</f>
        <v>0.5346534653465347</v>
      </c>
    </row>
    <row r="14" spans="2:14" ht="12.75">
      <c r="B14" s="209" t="s">
        <v>46</v>
      </c>
      <c r="C14" s="209" t="s">
        <v>46</v>
      </c>
      <c r="D14" s="3">
        <v>5</v>
      </c>
      <c r="E14" s="3">
        <v>24</v>
      </c>
      <c r="F14" s="3">
        <v>61</v>
      </c>
      <c r="G14" s="3">
        <v>65</v>
      </c>
      <c r="H14" s="3">
        <v>47</v>
      </c>
      <c r="I14" s="4">
        <v>202</v>
      </c>
      <c r="K14" s="7">
        <f>((5*D14)+(4*E14)+(3*F14)+(2*G14)+(1*H14))/$I16</f>
        <v>2.381188118811881</v>
      </c>
      <c r="L14" s="11">
        <f>SUM(D14:E14)/$I16</f>
        <v>0.14356435643564355</v>
      </c>
      <c r="M14" s="11">
        <f>F14/$I16</f>
        <v>0.30198019801980197</v>
      </c>
      <c r="N14" s="11">
        <f>SUM(G14:H14)/$I16</f>
        <v>0.5544554455445545</v>
      </c>
    </row>
    <row r="15" spans="2:14" ht="12.75">
      <c r="B15" s="209" t="s">
        <v>47</v>
      </c>
      <c r="C15" s="209" t="s">
        <v>47</v>
      </c>
      <c r="D15" s="3">
        <v>7</v>
      </c>
      <c r="E15" s="3">
        <v>25</v>
      </c>
      <c r="F15" s="3">
        <v>52</v>
      </c>
      <c r="G15" s="3">
        <v>64</v>
      </c>
      <c r="H15" s="3">
        <v>54</v>
      </c>
      <c r="I15" s="4">
        <v>202</v>
      </c>
      <c r="K15" s="7">
        <f>((5*D15)+(4*E15)+(3*F15)+(2*G15)+(1*H15))/$I16</f>
        <v>2.3415841584158414</v>
      </c>
      <c r="L15" s="11">
        <f>SUM(D15:E15)/$I16</f>
        <v>0.15841584158415842</v>
      </c>
      <c r="M15" s="11">
        <f>F15/$I16</f>
        <v>0.25742574257425743</v>
      </c>
      <c r="N15" s="11">
        <f>SUM(G15:H15)/$I16</f>
        <v>0.5841584158415841</v>
      </c>
    </row>
    <row r="16" spans="2:14" ht="12.75">
      <c r="B16" s="211" t="s">
        <v>14</v>
      </c>
      <c r="C16" s="211" t="s">
        <v>14</v>
      </c>
      <c r="D16" s="211" t="s">
        <v>14</v>
      </c>
      <c r="E16" s="211" t="s">
        <v>14</v>
      </c>
      <c r="F16" s="211" t="s">
        <v>14</v>
      </c>
      <c r="G16" s="211" t="s">
        <v>14</v>
      </c>
      <c r="H16" s="211">
        <v>131</v>
      </c>
      <c r="I16" s="5">
        <v>202</v>
      </c>
      <c r="K16" s="8">
        <f>AVERAGE(K12:K15)</f>
        <v>2.4319306930693068</v>
      </c>
      <c r="L16" s="12">
        <f>AVERAGE(L12:L15)</f>
        <v>0.19554455445544555</v>
      </c>
      <c r="M16" s="12">
        <f>AVERAGE(M12:M15)</f>
        <v>0.2599009900990099</v>
      </c>
      <c r="N16" s="12">
        <f>AVERAGE(N12:N15)</f>
        <v>0.5445544554455446</v>
      </c>
    </row>
    <row r="18" spans="1:9" ht="24.75" customHeight="1">
      <c r="A18" s="15" t="s">
        <v>135</v>
      </c>
      <c r="B18" s="215" t="s">
        <v>43</v>
      </c>
      <c r="C18" s="215" t="s">
        <v>43</v>
      </c>
      <c r="D18" s="215" t="s">
        <v>43</v>
      </c>
      <c r="E18" s="215" t="s">
        <v>43</v>
      </c>
      <c r="F18" s="215" t="s">
        <v>43</v>
      </c>
      <c r="G18" s="215" t="s">
        <v>43</v>
      </c>
      <c r="H18" s="215" t="s">
        <v>43</v>
      </c>
      <c r="I18" s="215" t="s">
        <v>43</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44</v>
      </c>
      <c r="C20" s="209" t="s">
        <v>44</v>
      </c>
      <c r="D20" s="3">
        <v>14</v>
      </c>
      <c r="E20" s="3">
        <v>90</v>
      </c>
      <c r="F20" s="3">
        <v>101</v>
      </c>
      <c r="G20" s="3">
        <v>104</v>
      </c>
      <c r="H20" s="3">
        <v>77</v>
      </c>
      <c r="I20" s="4">
        <v>386</v>
      </c>
      <c r="K20" s="7">
        <f>((5*D20)+(4*E20)+(3*F20)+(2*G20)+(1*H20))/$I24</f>
        <v>2.6373056994818653</v>
      </c>
      <c r="L20" s="11">
        <f>SUM(D20:E20)/$I24</f>
        <v>0.2694300518134715</v>
      </c>
      <c r="M20" s="11">
        <f>F20/$I24</f>
        <v>0.2616580310880829</v>
      </c>
      <c r="N20" s="11">
        <f>SUM(G20:H20)/$I24</f>
        <v>0.4689119170984456</v>
      </c>
    </row>
    <row r="21" spans="2:14" ht="12.75">
      <c r="B21" s="209" t="s">
        <v>45</v>
      </c>
      <c r="C21" s="209" t="s">
        <v>45</v>
      </c>
      <c r="D21" s="3">
        <v>9</v>
      </c>
      <c r="E21" s="3">
        <v>73</v>
      </c>
      <c r="F21" s="3">
        <v>101</v>
      </c>
      <c r="G21" s="3">
        <v>127</v>
      </c>
      <c r="H21" s="3">
        <v>76</v>
      </c>
      <c r="I21" s="4">
        <v>386</v>
      </c>
      <c r="K21" s="7">
        <f>((5*D21)+(4*E21)+(3*F21)+(2*G21)+(1*H21))/$I24</f>
        <v>2.5129533678756477</v>
      </c>
      <c r="L21" s="11">
        <f>SUM(D21:E21)/$I24</f>
        <v>0.21243523316062177</v>
      </c>
      <c r="M21" s="11">
        <f>F21/$I24</f>
        <v>0.2616580310880829</v>
      </c>
      <c r="N21" s="11">
        <f>SUM(G21:H21)/$I24</f>
        <v>0.5259067357512953</v>
      </c>
    </row>
    <row r="22" spans="2:14" ht="12.75">
      <c r="B22" s="209" t="s">
        <v>46</v>
      </c>
      <c r="C22" s="209" t="s">
        <v>46</v>
      </c>
      <c r="D22" s="3">
        <v>12</v>
      </c>
      <c r="E22" s="3">
        <v>38</v>
      </c>
      <c r="F22" s="3">
        <v>118</v>
      </c>
      <c r="G22" s="3">
        <v>140</v>
      </c>
      <c r="H22" s="3">
        <v>78</v>
      </c>
      <c r="I22" s="4">
        <v>386</v>
      </c>
      <c r="K22" s="7">
        <f>((5*D22)+(4*E22)+(3*F22)+(2*G22)+(1*H22))/$I24</f>
        <v>2.393782383419689</v>
      </c>
      <c r="L22" s="11">
        <f>SUM(D22:E22)/$I24</f>
        <v>0.12953367875647667</v>
      </c>
      <c r="M22" s="11">
        <f>F22/$I24</f>
        <v>0.30569948186528495</v>
      </c>
      <c r="N22" s="11">
        <f>SUM(G22:H22)/$I24</f>
        <v>0.5647668393782384</v>
      </c>
    </row>
    <row r="23" spans="2:14" ht="12.75">
      <c r="B23" s="209" t="s">
        <v>47</v>
      </c>
      <c r="C23" s="209" t="s">
        <v>47</v>
      </c>
      <c r="D23" s="3">
        <v>7</v>
      </c>
      <c r="E23" s="3">
        <v>46</v>
      </c>
      <c r="F23" s="3">
        <v>96</v>
      </c>
      <c r="G23" s="3">
        <v>136</v>
      </c>
      <c r="H23" s="3">
        <v>101</v>
      </c>
      <c r="I23" s="4">
        <v>386</v>
      </c>
      <c r="K23" s="7">
        <f>((5*D23)+(4*E23)+(3*F23)+(2*G23)+(1*H23))/$I24</f>
        <v>2.2797927461139897</v>
      </c>
      <c r="L23" s="11">
        <f>SUM(D23:E23)/$I24</f>
        <v>0.13730569948186527</v>
      </c>
      <c r="M23" s="11">
        <f>F23/$I24</f>
        <v>0.24870466321243523</v>
      </c>
      <c r="N23" s="11">
        <f>SUM(G23:H23)/$I24</f>
        <v>0.6139896373056994</v>
      </c>
    </row>
    <row r="24" spans="2:14" ht="12.75">
      <c r="B24" s="211" t="s">
        <v>14</v>
      </c>
      <c r="C24" s="211" t="s">
        <v>14</v>
      </c>
      <c r="D24" s="211" t="s">
        <v>14</v>
      </c>
      <c r="E24" s="211" t="s">
        <v>14</v>
      </c>
      <c r="F24" s="211" t="s">
        <v>14</v>
      </c>
      <c r="G24" s="211" t="s">
        <v>14</v>
      </c>
      <c r="H24" s="211">
        <v>131</v>
      </c>
      <c r="I24" s="5">
        <v>386</v>
      </c>
      <c r="K24" s="8">
        <f>AVERAGE(K20:K23)</f>
        <v>2.4559585492227978</v>
      </c>
      <c r="L24" s="12">
        <f>AVERAGE(L20:L23)</f>
        <v>0.1871761658031088</v>
      </c>
      <c r="M24" s="12">
        <f>AVERAGE(M20:M23)</f>
        <v>0.26943005181347146</v>
      </c>
      <c r="N24" s="12">
        <f>AVERAGE(N20:N23)</f>
        <v>0.5433937823834196</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6" r:id="rId2"/>
  <drawing r:id="rId1"/>
</worksheet>
</file>

<file path=xl/worksheets/sheet16.xml><?xml version="1.0" encoding="utf-8"?>
<worksheet xmlns="http://schemas.openxmlformats.org/spreadsheetml/2006/main" xmlns:r="http://schemas.openxmlformats.org/officeDocument/2006/relationships">
  <sheetPr codeName="Sheet10">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6.57421875" style="0" customWidth="1"/>
    <col min="4" max="5" width="13.7109375" style="0" customWidth="1"/>
    <col min="6" max="6" width="15.28125" style="0" customWidth="1"/>
    <col min="7" max="7" width="13.7109375" style="0" customWidth="1"/>
    <col min="8" max="8" width="13.28125" style="0" customWidth="1"/>
    <col min="9" max="9" width="13.7109375" style="0" customWidth="1"/>
    <col min="14" max="14" width="10.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48</v>
      </c>
      <c r="C2" s="215" t="s">
        <v>48</v>
      </c>
      <c r="D2" s="215" t="s">
        <v>48</v>
      </c>
      <c r="E2" s="215" t="s">
        <v>48</v>
      </c>
      <c r="F2" s="215" t="s">
        <v>48</v>
      </c>
      <c r="G2" s="215" t="s">
        <v>48</v>
      </c>
      <c r="H2" s="215" t="s">
        <v>48</v>
      </c>
      <c r="I2" s="215" t="s">
        <v>48</v>
      </c>
    </row>
    <row r="3" spans="2:14" ht="34.5" customHeight="1">
      <c r="B3" s="212" t="s">
        <v>2</v>
      </c>
      <c r="C3" s="212" t="s">
        <v>2</v>
      </c>
      <c r="D3" s="1" t="s">
        <v>49</v>
      </c>
      <c r="E3" s="1" t="s">
        <v>4</v>
      </c>
      <c r="F3" s="1" t="s">
        <v>50</v>
      </c>
      <c r="G3" s="1" t="s">
        <v>6</v>
      </c>
      <c r="H3" s="1" t="s">
        <v>7</v>
      </c>
      <c r="I3" s="2" t="s">
        <v>8</v>
      </c>
      <c r="K3" s="1" t="s">
        <v>122</v>
      </c>
      <c r="L3" s="10" t="s">
        <v>227</v>
      </c>
      <c r="M3" s="10" t="s">
        <v>125</v>
      </c>
      <c r="N3" s="10" t="s">
        <v>126</v>
      </c>
    </row>
    <row r="4" spans="2:14" ht="12.75">
      <c r="B4" s="209" t="s">
        <v>51</v>
      </c>
      <c r="C4" s="209" t="s">
        <v>51</v>
      </c>
      <c r="D4" s="3">
        <v>1</v>
      </c>
      <c r="E4" s="3">
        <v>13</v>
      </c>
      <c r="F4" s="3">
        <v>56</v>
      </c>
      <c r="G4" s="3">
        <v>82</v>
      </c>
      <c r="H4" s="3">
        <v>32</v>
      </c>
      <c r="I4" s="4">
        <v>184</v>
      </c>
      <c r="K4" s="7">
        <f>((5*D4)+(4*E4)+(3*F4)+(2*G4)+(1*H4))/$I8</f>
        <v>2.2880434782608696</v>
      </c>
      <c r="L4" s="11">
        <f>SUM(D4:E4)/$I8</f>
        <v>0.07608695652173914</v>
      </c>
      <c r="M4" s="11">
        <f>F4/$I8</f>
        <v>0.30434782608695654</v>
      </c>
      <c r="N4" s="11">
        <f>SUM(G4:H4)/$I8</f>
        <v>0.6195652173913043</v>
      </c>
    </row>
    <row r="5" spans="2:14" ht="12.75">
      <c r="B5" s="209" t="s">
        <v>52</v>
      </c>
      <c r="C5" s="209" t="s">
        <v>52</v>
      </c>
      <c r="D5" s="3">
        <v>27</v>
      </c>
      <c r="E5" s="3">
        <v>78</v>
      </c>
      <c r="F5" s="3">
        <v>44</v>
      </c>
      <c r="G5" s="3">
        <v>29</v>
      </c>
      <c r="H5" s="3">
        <v>6</v>
      </c>
      <c r="I5" s="4">
        <v>184</v>
      </c>
      <c r="K5" s="7">
        <f>((5*D5)+(4*E5)+(3*F5)+(2*G5)+(1*H5))/$I8</f>
        <v>3.494565217391304</v>
      </c>
      <c r="L5" s="11">
        <f>SUM(D5:E5)/$I8</f>
        <v>0.5706521739130435</v>
      </c>
      <c r="M5" s="11">
        <f>F5/$I8</f>
        <v>0.2391304347826087</v>
      </c>
      <c r="N5" s="11">
        <f>SUM(G5:H5)/$I8</f>
        <v>0.19021739130434784</v>
      </c>
    </row>
    <row r="6" spans="2:14" ht="12.75">
      <c r="B6" s="209" t="s">
        <v>53</v>
      </c>
      <c r="C6" s="209" t="s">
        <v>53</v>
      </c>
      <c r="D6" s="3">
        <v>0</v>
      </c>
      <c r="E6" s="3">
        <v>14</v>
      </c>
      <c r="F6" s="3">
        <v>59</v>
      </c>
      <c r="G6" s="3">
        <v>82</v>
      </c>
      <c r="H6" s="3">
        <v>29</v>
      </c>
      <c r="I6" s="4">
        <v>184</v>
      </c>
      <c r="K6" s="7">
        <f>((5*D6)+(4*E6)+(3*F6)+(2*G6)+(1*H6))/$I8</f>
        <v>2.3152173913043477</v>
      </c>
      <c r="L6" s="11">
        <f>SUM(D6:E6)/$I8</f>
        <v>0.07608695652173914</v>
      </c>
      <c r="M6" s="11">
        <f>F6/$I8</f>
        <v>0.32065217391304346</v>
      </c>
      <c r="N6" s="11">
        <f>SUM(G6:H6)/$I8</f>
        <v>0.6032608695652174</v>
      </c>
    </row>
    <row r="7" spans="2:14" ht="12.75">
      <c r="B7" s="209" t="s">
        <v>54</v>
      </c>
      <c r="C7" s="209" t="s">
        <v>54</v>
      </c>
      <c r="D7" s="3">
        <v>2</v>
      </c>
      <c r="E7" s="3">
        <v>16</v>
      </c>
      <c r="F7" s="3">
        <v>78</v>
      </c>
      <c r="G7" s="3">
        <v>62</v>
      </c>
      <c r="H7" s="3">
        <v>26</v>
      </c>
      <c r="I7" s="4">
        <v>184</v>
      </c>
      <c r="K7" s="7">
        <f>((5*D7)+(4*E7)+(3*F7)+(2*G7)+(1*H7))/$I8</f>
        <v>2.489130434782609</v>
      </c>
      <c r="L7" s="11">
        <f>SUM(D7:E7)/$I8</f>
        <v>0.09782608695652174</v>
      </c>
      <c r="M7" s="11">
        <f>F7/$I8</f>
        <v>0.42391304347826086</v>
      </c>
      <c r="N7" s="11">
        <f>SUM(G7:H7)/$I8</f>
        <v>0.4782608695652174</v>
      </c>
    </row>
    <row r="8" spans="2:14" ht="12.75">
      <c r="B8" s="211" t="s">
        <v>14</v>
      </c>
      <c r="C8" s="211" t="s">
        <v>14</v>
      </c>
      <c r="D8" s="211" t="s">
        <v>14</v>
      </c>
      <c r="E8" s="211" t="s">
        <v>14</v>
      </c>
      <c r="F8" s="211" t="s">
        <v>14</v>
      </c>
      <c r="G8" s="211" t="s">
        <v>14</v>
      </c>
      <c r="H8" s="211">
        <v>131</v>
      </c>
      <c r="I8" s="5">
        <v>184</v>
      </c>
      <c r="K8" s="8">
        <f>AVERAGE(K4:K7)</f>
        <v>2.6467391304347827</v>
      </c>
      <c r="L8" s="12">
        <f>AVERAGE(L4:L7)</f>
        <v>0.20516304347826086</v>
      </c>
      <c r="M8" s="12">
        <f>AVERAGE(M4:M7)</f>
        <v>0.3220108695652174</v>
      </c>
      <c r="N8" s="12">
        <f>AVERAGE(N4:N7)</f>
        <v>0.47282608695652173</v>
      </c>
    </row>
    <row r="10" spans="1:9" ht="24.75" customHeight="1">
      <c r="A10" s="15" t="s">
        <v>134</v>
      </c>
      <c r="B10" s="215" t="s">
        <v>48</v>
      </c>
      <c r="C10" s="215" t="s">
        <v>48</v>
      </c>
      <c r="D10" s="215" t="s">
        <v>48</v>
      </c>
      <c r="E10" s="215" t="s">
        <v>48</v>
      </c>
      <c r="F10" s="215" t="s">
        <v>48</v>
      </c>
      <c r="G10" s="215" t="s">
        <v>48</v>
      </c>
      <c r="H10" s="215" t="s">
        <v>48</v>
      </c>
      <c r="I10" s="215" t="s">
        <v>48</v>
      </c>
    </row>
    <row r="11" spans="2:14" ht="34.5" customHeight="1">
      <c r="B11" s="212" t="s">
        <v>2</v>
      </c>
      <c r="C11" s="212" t="s">
        <v>2</v>
      </c>
      <c r="D11" s="1" t="s">
        <v>49</v>
      </c>
      <c r="E11" s="1" t="s">
        <v>4</v>
      </c>
      <c r="F11" s="1" t="s">
        <v>50</v>
      </c>
      <c r="G11" s="1" t="s">
        <v>6</v>
      </c>
      <c r="H11" s="1" t="s">
        <v>7</v>
      </c>
      <c r="I11" s="2" t="s">
        <v>8</v>
      </c>
      <c r="K11" s="1" t="s">
        <v>122</v>
      </c>
      <c r="L11" s="10" t="s">
        <v>227</v>
      </c>
      <c r="M11" s="10" t="s">
        <v>125</v>
      </c>
      <c r="N11" s="10" t="s">
        <v>126</v>
      </c>
    </row>
    <row r="12" spans="2:14" ht="12.75">
      <c r="B12" s="209" t="s">
        <v>51</v>
      </c>
      <c r="C12" s="209" t="s">
        <v>51</v>
      </c>
      <c r="D12" s="3">
        <v>7</v>
      </c>
      <c r="E12" s="3">
        <v>21</v>
      </c>
      <c r="F12" s="3">
        <v>58</v>
      </c>
      <c r="G12" s="3">
        <v>66</v>
      </c>
      <c r="H12" s="3">
        <v>50</v>
      </c>
      <c r="I12" s="4">
        <v>202</v>
      </c>
      <c r="K12" s="7">
        <f>((5*D12)+(4*E12)+(3*F12)+(2*G12)+(1*H12))/$I16</f>
        <v>2.3514851485148514</v>
      </c>
      <c r="L12" s="11">
        <f>SUM(D12:E12)/$I16</f>
        <v>0.13861386138613863</v>
      </c>
      <c r="M12" s="11">
        <f>F12/$I16</f>
        <v>0.2871287128712871</v>
      </c>
      <c r="N12" s="11">
        <f>SUM(G12:H12)/$I16</f>
        <v>0.5742574257425742</v>
      </c>
    </row>
    <row r="13" spans="2:14" ht="12.75">
      <c r="B13" s="209" t="s">
        <v>52</v>
      </c>
      <c r="C13" s="209" t="s">
        <v>52</v>
      </c>
      <c r="D13" s="3">
        <v>30</v>
      </c>
      <c r="E13" s="3">
        <v>90</v>
      </c>
      <c r="F13" s="3">
        <v>42</v>
      </c>
      <c r="G13" s="3">
        <v>23</v>
      </c>
      <c r="H13" s="3">
        <v>17</v>
      </c>
      <c r="I13" s="4">
        <v>202</v>
      </c>
      <c r="K13" s="7">
        <f>((5*D13)+(4*E13)+(3*F13)+(2*G13)+(1*H13))/$I16</f>
        <v>3.4603960396039604</v>
      </c>
      <c r="L13" s="11">
        <f>SUM(D13:E13)/$I16</f>
        <v>0.594059405940594</v>
      </c>
      <c r="M13" s="11">
        <f>F13/$I16</f>
        <v>0.2079207920792079</v>
      </c>
      <c r="N13" s="11">
        <f>SUM(G13:H13)/$I16</f>
        <v>0.19801980198019803</v>
      </c>
    </row>
    <row r="14" spans="2:14" ht="12.75">
      <c r="B14" s="209" t="s">
        <v>53</v>
      </c>
      <c r="C14" s="209" t="s">
        <v>53</v>
      </c>
      <c r="D14" s="3">
        <v>2</v>
      </c>
      <c r="E14" s="3">
        <v>26</v>
      </c>
      <c r="F14" s="3">
        <v>61</v>
      </c>
      <c r="G14" s="3">
        <v>78</v>
      </c>
      <c r="H14" s="3">
        <v>35</v>
      </c>
      <c r="I14" s="4">
        <v>202</v>
      </c>
      <c r="K14" s="7">
        <f>((5*D14)+(4*E14)+(3*F14)+(2*G14)+(1*H14))/$I16</f>
        <v>2.4158415841584158</v>
      </c>
      <c r="L14" s="11">
        <f>SUM(D14:E14)/$I16</f>
        <v>0.13861386138613863</v>
      </c>
      <c r="M14" s="11">
        <f>F14/$I16</f>
        <v>0.30198019801980197</v>
      </c>
      <c r="N14" s="11">
        <f>SUM(G14:H14)/$I16</f>
        <v>0.5594059405940595</v>
      </c>
    </row>
    <row r="15" spans="2:14" ht="12.75">
      <c r="B15" s="209" t="s">
        <v>54</v>
      </c>
      <c r="C15" s="209" t="s">
        <v>54</v>
      </c>
      <c r="D15" s="3">
        <v>2</v>
      </c>
      <c r="E15" s="3">
        <v>30</v>
      </c>
      <c r="F15" s="3">
        <v>66</v>
      </c>
      <c r="G15" s="3">
        <v>70</v>
      </c>
      <c r="H15" s="3">
        <v>34</v>
      </c>
      <c r="I15" s="4">
        <v>202</v>
      </c>
      <c r="K15" s="7">
        <f>((5*D15)+(4*E15)+(3*F15)+(2*G15)+(1*H15))/$I16</f>
        <v>2.485148514851485</v>
      </c>
      <c r="L15" s="11">
        <f>SUM(D15:E15)/$I16</f>
        <v>0.15841584158415842</v>
      </c>
      <c r="M15" s="11">
        <f>F15/$I16</f>
        <v>0.32673267326732675</v>
      </c>
      <c r="N15" s="11">
        <f>SUM(G15:H15)/$I16</f>
        <v>0.5148514851485149</v>
      </c>
    </row>
    <row r="16" spans="2:14" ht="12.75">
      <c r="B16" s="211" t="s">
        <v>14</v>
      </c>
      <c r="C16" s="211" t="s">
        <v>14</v>
      </c>
      <c r="D16" s="211" t="s">
        <v>14</v>
      </c>
      <c r="E16" s="211" t="s">
        <v>14</v>
      </c>
      <c r="F16" s="211" t="s">
        <v>14</v>
      </c>
      <c r="G16" s="211" t="s">
        <v>14</v>
      </c>
      <c r="H16" s="211">
        <v>131</v>
      </c>
      <c r="I16" s="5">
        <v>202</v>
      </c>
      <c r="K16" s="8">
        <f>AVERAGE(K12:K15)</f>
        <v>2.678217821782178</v>
      </c>
      <c r="L16" s="12">
        <f>AVERAGE(L12:L15)</f>
        <v>0.25742574257425743</v>
      </c>
      <c r="M16" s="12">
        <f>AVERAGE(M12:M15)</f>
        <v>0.28094059405940597</v>
      </c>
      <c r="N16" s="12">
        <f>AVERAGE(N12:N15)</f>
        <v>0.46163366336633666</v>
      </c>
    </row>
    <row r="18" spans="1:9" ht="24.75" customHeight="1">
      <c r="A18" s="15" t="s">
        <v>135</v>
      </c>
      <c r="B18" s="215" t="s">
        <v>48</v>
      </c>
      <c r="C18" s="215" t="s">
        <v>48</v>
      </c>
      <c r="D18" s="215" t="s">
        <v>48</v>
      </c>
      <c r="E18" s="215" t="s">
        <v>48</v>
      </c>
      <c r="F18" s="215" t="s">
        <v>48</v>
      </c>
      <c r="G18" s="215" t="s">
        <v>48</v>
      </c>
      <c r="H18" s="215" t="s">
        <v>48</v>
      </c>
      <c r="I18" s="215" t="s">
        <v>48</v>
      </c>
    </row>
    <row r="19" spans="2:14" ht="34.5" customHeight="1">
      <c r="B19" s="212" t="s">
        <v>2</v>
      </c>
      <c r="C19" s="212" t="s">
        <v>2</v>
      </c>
      <c r="D19" s="1" t="s">
        <v>49</v>
      </c>
      <c r="E19" s="1" t="s">
        <v>4</v>
      </c>
      <c r="F19" s="1" t="s">
        <v>50</v>
      </c>
      <c r="G19" s="1" t="s">
        <v>6</v>
      </c>
      <c r="H19" s="1" t="s">
        <v>7</v>
      </c>
      <c r="I19" s="2" t="s">
        <v>8</v>
      </c>
      <c r="K19" s="1" t="s">
        <v>122</v>
      </c>
      <c r="L19" s="10" t="s">
        <v>227</v>
      </c>
      <c r="M19" s="10" t="s">
        <v>125</v>
      </c>
      <c r="N19" s="10" t="s">
        <v>126</v>
      </c>
    </row>
    <row r="20" spans="2:14" ht="12.75">
      <c r="B20" s="209" t="s">
        <v>51</v>
      </c>
      <c r="C20" s="209" t="s">
        <v>51</v>
      </c>
      <c r="D20" s="3">
        <v>8</v>
      </c>
      <c r="E20" s="3">
        <v>34</v>
      </c>
      <c r="F20" s="3">
        <v>114</v>
      </c>
      <c r="G20" s="3">
        <v>148</v>
      </c>
      <c r="H20" s="3">
        <v>82</v>
      </c>
      <c r="I20" s="4">
        <v>386</v>
      </c>
      <c r="K20" s="7">
        <f>((5*D20)+(4*E20)+(3*F20)+(2*G20)+(1*H20))/$I24</f>
        <v>2.321243523316062</v>
      </c>
      <c r="L20" s="11">
        <f>SUM(D20:E20)/$I24</f>
        <v>0.10880829015544041</v>
      </c>
      <c r="M20" s="11">
        <f>F20/$I24</f>
        <v>0.29533678756476683</v>
      </c>
      <c r="N20" s="11">
        <f>SUM(G20:H20)/$I24</f>
        <v>0.5958549222797928</v>
      </c>
    </row>
    <row r="21" spans="2:14" ht="12.75">
      <c r="B21" s="209" t="s">
        <v>52</v>
      </c>
      <c r="C21" s="209" t="s">
        <v>52</v>
      </c>
      <c r="D21" s="3">
        <v>57</v>
      </c>
      <c r="E21" s="3">
        <v>168</v>
      </c>
      <c r="F21" s="3">
        <v>86</v>
      </c>
      <c r="G21" s="3">
        <v>52</v>
      </c>
      <c r="H21" s="3">
        <v>23</v>
      </c>
      <c r="I21" s="4">
        <v>386</v>
      </c>
      <c r="K21" s="7">
        <f>((5*D21)+(4*E21)+(3*F21)+(2*G21)+(1*H21))/$I24</f>
        <v>3.476683937823834</v>
      </c>
      <c r="L21" s="11">
        <f>SUM(D21:E21)/$I24</f>
        <v>0.582901554404145</v>
      </c>
      <c r="M21" s="11">
        <f>F21/$I24</f>
        <v>0.22279792746113988</v>
      </c>
      <c r="N21" s="11">
        <f>SUM(G21:H21)/$I24</f>
        <v>0.19430051813471502</v>
      </c>
    </row>
    <row r="22" spans="2:14" ht="12.75">
      <c r="B22" s="209" t="s">
        <v>53</v>
      </c>
      <c r="C22" s="209" t="s">
        <v>53</v>
      </c>
      <c r="D22" s="3">
        <v>2</v>
      </c>
      <c r="E22" s="3">
        <v>40</v>
      </c>
      <c r="F22" s="3">
        <v>120</v>
      </c>
      <c r="G22" s="3">
        <v>160</v>
      </c>
      <c r="H22" s="3">
        <v>64</v>
      </c>
      <c r="I22" s="4">
        <v>386</v>
      </c>
      <c r="K22" s="7">
        <f>((5*D22)+(4*E22)+(3*F22)+(2*G22)+(1*H22))/$I24</f>
        <v>2.3678756476683938</v>
      </c>
      <c r="L22" s="11">
        <f>SUM(D22:E22)/$I24</f>
        <v>0.10880829015544041</v>
      </c>
      <c r="M22" s="11">
        <f>F22/$I24</f>
        <v>0.31088082901554404</v>
      </c>
      <c r="N22" s="11">
        <f>SUM(G22:H22)/$I24</f>
        <v>0.5803108808290155</v>
      </c>
    </row>
    <row r="23" spans="2:14" ht="12.75">
      <c r="B23" s="209" t="s">
        <v>54</v>
      </c>
      <c r="C23" s="209" t="s">
        <v>54</v>
      </c>
      <c r="D23" s="3">
        <v>4</v>
      </c>
      <c r="E23" s="3">
        <v>46</v>
      </c>
      <c r="F23" s="3">
        <v>144</v>
      </c>
      <c r="G23" s="3">
        <v>132</v>
      </c>
      <c r="H23" s="3">
        <v>60</v>
      </c>
      <c r="I23" s="4">
        <v>386</v>
      </c>
      <c r="K23" s="7">
        <f>((5*D23)+(4*E23)+(3*F23)+(2*G23)+(1*H23))/$I24</f>
        <v>2.4870466321243523</v>
      </c>
      <c r="L23" s="11">
        <f>SUM(D23:E23)/$I24</f>
        <v>0.12953367875647667</v>
      </c>
      <c r="M23" s="11">
        <f>F23/$I24</f>
        <v>0.37305699481865284</v>
      </c>
      <c r="N23" s="11">
        <f>SUM(G23:H23)/$I24</f>
        <v>0.49740932642487046</v>
      </c>
    </row>
    <row r="24" spans="2:14" ht="12.75">
      <c r="B24" s="211" t="s">
        <v>14</v>
      </c>
      <c r="C24" s="211" t="s">
        <v>14</v>
      </c>
      <c r="D24" s="211" t="s">
        <v>14</v>
      </c>
      <c r="E24" s="211" t="s">
        <v>14</v>
      </c>
      <c r="F24" s="211" t="s">
        <v>14</v>
      </c>
      <c r="G24" s="211" t="s">
        <v>14</v>
      </c>
      <c r="H24" s="211">
        <v>131</v>
      </c>
      <c r="I24" s="5">
        <v>386</v>
      </c>
      <c r="K24" s="8">
        <f>AVERAGE(K20:K23)</f>
        <v>2.6632124352331603</v>
      </c>
      <c r="L24" s="12">
        <f>AVERAGE(L20:L23)</f>
        <v>0.23251295336787564</v>
      </c>
      <c r="M24" s="12">
        <f>AVERAGE(M20:M23)</f>
        <v>0.30051813471502586</v>
      </c>
      <c r="N24" s="12">
        <f>AVERAGE(N20:N23)</f>
        <v>0.46696891191709844</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5" r:id="rId2"/>
  <drawing r:id="rId1"/>
</worksheet>
</file>

<file path=xl/worksheets/sheet17.xml><?xml version="1.0" encoding="utf-8"?>
<worksheet xmlns="http://schemas.openxmlformats.org/spreadsheetml/2006/main" xmlns:r="http://schemas.openxmlformats.org/officeDocument/2006/relationships">
  <sheetPr codeName="Sheet11">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6.57421875" style="0" customWidth="1"/>
    <col min="4" max="5" width="13.7109375" style="0" customWidth="1"/>
    <col min="6" max="6" width="15.28125" style="0" customWidth="1"/>
    <col min="7" max="9" width="13.7109375" style="0" customWidth="1"/>
    <col min="14" max="14" width="9.85156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55</v>
      </c>
      <c r="C2" s="215" t="s">
        <v>55</v>
      </c>
      <c r="D2" s="215" t="s">
        <v>55</v>
      </c>
      <c r="E2" s="215" t="s">
        <v>55</v>
      </c>
      <c r="F2" s="215" t="s">
        <v>55</v>
      </c>
      <c r="G2" s="215" t="s">
        <v>55</v>
      </c>
      <c r="H2" s="215" t="s">
        <v>55</v>
      </c>
      <c r="I2" s="215" t="s">
        <v>55</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56</v>
      </c>
      <c r="C4" s="209" t="s">
        <v>56</v>
      </c>
      <c r="D4" s="3">
        <v>1</v>
      </c>
      <c r="E4" s="3">
        <v>20</v>
      </c>
      <c r="F4" s="3">
        <v>72</v>
      </c>
      <c r="G4" s="3">
        <v>63</v>
      </c>
      <c r="H4" s="3">
        <v>28</v>
      </c>
      <c r="I4" s="4">
        <v>184</v>
      </c>
      <c r="K4" s="7">
        <f>((5*D4)+(4*E4)+(3*F4)+(2*G4)+(1*H4))/I8</f>
        <v>2.472826086956522</v>
      </c>
      <c r="L4" s="11">
        <f>SUM(D4:E4)/I8</f>
        <v>0.11413043478260869</v>
      </c>
      <c r="M4" s="11">
        <f>F4/I8</f>
        <v>0.391304347826087</v>
      </c>
      <c r="N4" s="11">
        <f>SUM(G4:H4)/I8</f>
        <v>0.4945652173913043</v>
      </c>
    </row>
    <row r="5" spans="2:14" ht="12.75">
      <c r="B5" s="209" t="s">
        <v>57</v>
      </c>
      <c r="C5" s="209" t="s">
        <v>57</v>
      </c>
      <c r="D5" s="3">
        <v>3</v>
      </c>
      <c r="E5" s="3">
        <v>26</v>
      </c>
      <c r="F5" s="3">
        <v>68</v>
      </c>
      <c r="G5" s="3">
        <v>62</v>
      </c>
      <c r="H5" s="3">
        <v>25</v>
      </c>
      <c r="I5" s="4">
        <v>184</v>
      </c>
      <c r="K5" s="7">
        <f>((5*D5)+(4*E5)+(3*F5)+(2*G5)+(1*H5))/I8</f>
        <v>2.5652173913043477</v>
      </c>
      <c r="L5" s="11">
        <f>SUM(D5:E5)/I8</f>
        <v>0.15760869565217392</v>
      </c>
      <c r="M5" s="11">
        <f>F5/I8</f>
        <v>0.3695652173913043</v>
      </c>
      <c r="N5" s="11">
        <f>SUM(G5:H5)/I8</f>
        <v>0.47282608695652173</v>
      </c>
    </row>
    <row r="6" spans="2:14" ht="12.75">
      <c r="B6" s="209" t="s">
        <v>58</v>
      </c>
      <c r="C6" s="209" t="s">
        <v>58</v>
      </c>
      <c r="D6" s="3">
        <v>15</v>
      </c>
      <c r="E6" s="3">
        <v>63</v>
      </c>
      <c r="F6" s="3">
        <v>68</v>
      </c>
      <c r="G6" s="3">
        <v>29</v>
      </c>
      <c r="H6" s="3">
        <v>9</v>
      </c>
      <c r="I6" s="4">
        <v>184</v>
      </c>
      <c r="K6" s="7">
        <f>((5*D6)+(4*E6)+(3*F6)+(2*G6)+(1*H6))/I8</f>
        <v>3.25</v>
      </c>
      <c r="L6" s="11">
        <f>SUM(D6:E6)/I8</f>
        <v>0.42391304347826086</v>
      </c>
      <c r="M6" s="11">
        <f>F6/I8</f>
        <v>0.3695652173913043</v>
      </c>
      <c r="N6" s="11">
        <f>SUM(G6:H6)/I8</f>
        <v>0.20652173913043478</v>
      </c>
    </row>
    <row r="7" spans="2:14" ht="12.75">
      <c r="B7" s="209" t="s">
        <v>59</v>
      </c>
      <c r="C7" s="209" t="s">
        <v>59</v>
      </c>
      <c r="D7" s="3">
        <v>16</v>
      </c>
      <c r="E7" s="3">
        <v>75</v>
      </c>
      <c r="F7" s="3">
        <v>55</v>
      </c>
      <c r="G7" s="3">
        <v>28</v>
      </c>
      <c r="H7" s="3">
        <v>10</v>
      </c>
      <c r="I7" s="4">
        <v>184</v>
      </c>
      <c r="K7" s="7">
        <f>((5*D7)+(4*E7)+(3*F7)+(2*G7)+(1*H7))/I8</f>
        <v>3.3206521739130435</v>
      </c>
      <c r="L7" s="11">
        <f>SUM(D7:E7)/I8</f>
        <v>0.4945652173913043</v>
      </c>
      <c r="M7" s="11">
        <f>F7/I8</f>
        <v>0.29891304347826086</v>
      </c>
      <c r="N7" s="11">
        <f>SUM(G7:H7)/I8</f>
        <v>0.20652173913043478</v>
      </c>
    </row>
    <row r="8" spans="2:14" ht="12.75">
      <c r="B8" s="211" t="s">
        <v>14</v>
      </c>
      <c r="C8" s="211" t="s">
        <v>14</v>
      </c>
      <c r="D8" s="211" t="s">
        <v>14</v>
      </c>
      <c r="E8" s="211" t="s">
        <v>14</v>
      </c>
      <c r="F8" s="211" t="s">
        <v>14</v>
      </c>
      <c r="G8" s="211" t="s">
        <v>14</v>
      </c>
      <c r="H8" s="211">
        <v>129</v>
      </c>
      <c r="I8" s="5">
        <v>184</v>
      </c>
      <c r="K8" s="8">
        <f>AVERAGE(K4:K7)</f>
        <v>2.902173913043478</v>
      </c>
      <c r="L8" s="12">
        <f>AVERAGE(L4:L7)</f>
        <v>0.2975543478260869</v>
      </c>
      <c r="M8" s="12">
        <f>AVERAGE(M4:M7)</f>
        <v>0.35733695652173914</v>
      </c>
      <c r="N8" s="12">
        <f>AVERAGE(N4:N7)</f>
        <v>0.3451086956521739</v>
      </c>
    </row>
    <row r="10" spans="1:9" ht="24.75" customHeight="1">
      <c r="A10" s="15" t="s">
        <v>134</v>
      </c>
      <c r="B10" s="215" t="s">
        <v>55</v>
      </c>
      <c r="C10" s="215" t="s">
        <v>55</v>
      </c>
      <c r="D10" s="215" t="s">
        <v>55</v>
      </c>
      <c r="E10" s="215" t="s">
        <v>55</v>
      </c>
      <c r="F10" s="215" t="s">
        <v>55</v>
      </c>
      <c r="G10" s="215" t="s">
        <v>55</v>
      </c>
      <c r="H10" s="215" t="s">
        <v>55</v>
      </c>
      <c r="I10" s="215" t="s">
        <v>55</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56</v>
      </c>
      <c r="C12" s="209" t="s">
        <v>56</v>
      </c>
      <c r="D12" s="3">
        <v>3</v>
      </c>
      <c r="E12" s="3">
        <v>38</v>
      </c>
      <c r="F12" s="3">
        <v>85</v>
      </c>
      <c r="G12" s="3">
        <v>50</v>
      </c>
      <c r="H12" s="3">
        <v>26</v>
      </c>
      <c r="I12" s="4">
        <v>202</v>
      </c>
      <c r="K12" s="7">
        <f>((5*D12)+(4*E12)+(3*F12)+(2*G12)+(1*H12))/I16</f>
        <v>2.712871287128713</v>
      </c>
      <c r="L12" s="11">
        <f>SUM(D12:E12)/I16</f>
        <v>0.20297029702970298</v>
      </c>
      <c r="M12" s="11">
        <f>F12/I16</f>
        <v>0.4207920792079208</v>
      </c>
      <c r="N12" s="11">
        <f>SUM(G12:H12)/I16</f>
        <v>0.37623762376237624</v>
      </c>
    </row>
    <row r="13" spans="2:14" ht="12.75">
      <c r="B13" s="209" t="s">
        <v>57</v>
      </c>
      <c r="C13" s="209" t="s">
        <v>57</v>
      </c>
      <c r="D13" s="3">
        <v>4</v>
      </c>
      <c r="E13" s="3">
        <v>27</v>
      </c>
      <c r="F13" s="3">
        <v>90</v>
      </c>
      <c r="G13" s="3">
        <v>57</v>
      </c>
      <c r="H13" s="3">
        <v>24</v>
      </c>
      <c r="I13" s="4">
        <v>202</v>
      </c>
      <c r="K13" s="7">
        <f>((5*D13)+(4*E13)+(3*F13)+(2*G13)+(1*H13))/I16</f>
        <v>2.6534653465346536</v>
      </c>
      <c r="L13" s="11">
        <f>SUM(D13:E13)/I16</f>
        <v>0.15346534653465346</v>
      </c>
      <c r="M13" s="11">
        <f>F13/I16</f>
        <v>0.44554455445544555</v>
      </c>
      <c r="N13" s="11">
        <f>SUM(G13:H13)/I16</f>
        <v>0.400990099009901</v>
      </c>
    </row>
    <row r="14" spans="2:14" ht="12.75">
      <c r="B14" s="209" t="s">
        <v>58</v>
      </c>
      <c r="C14" s="209" t="s">
        <v>58</v>
      </c>
      <c r="D14" s="3">
        <v>4</v>
      </c>
      <c r="E14" s="3">
        <v>45</v>
      </c>
      <c r="F14" s="3">
        <v>95</v>
      </c>
      <c r="G14" s="3">
        <v>38</v>
      </c>
      <c r="H14" s="3">
        <v>20</v>
      </c>
      <c r="I14" s="4">
        <v>202</v>
      </c>
      <c r="K14" s="7">
        <f>((5*D14)+(4*E14)+(3*F14)+(2*G14)+(1*H14))/I16</f>
        <v>2.876237623762376</v>
      </c>
      <c r="L14" s="11">
        <f>SUM(D14:E14)/I16</f>
        <v>0.24257425742574257</v>
      </c>
      <c r="M14" s="11">
        <f>F14/I16</f>
        <v>0.47029702970297027</v>
      </c>
      <c r="N14" s="11">
        <f>SUM(G14:H14)/I16</f>
        <v>0.2871287128712871</v>
      </c>
    </row>
    <row r="15" spans="2:14" ht="12.75">
      <c r="B15" s="209" t="s">
        <v>59</v>
      </c>
      <c r="C15" s="209" t="s">
        <v>59</v>
      </c>
      <c r="D15" s="3">
        <v>3</v>
      </c>
      <c r="E15" s="3">
        <v>53</v>
      </c>
      <c r="F15" s="3">
        <v>81</v>
      </c>
      <c r="G15" s="3">
        <v>42</v>
      </c>
      <c r="H15" s="3">
        <v>23</v>
      </c>
      <c r="I15" s="4">
        <v>202</v>
      </c>
      <c r="K15" s="7">
        <f>((5*D15)+(4*E15)+(3*F15)+(2*G15)+(1*H15))/I16</f>
        <v>2.8564356435643563</v>
      </c>
      <c r="L15" s="11">
        <f>SUM(D15:E15)/I16</f>
        <v>0.27722772277227725</v>
      </c>
      <c r="M15" s="11">
        <f>F15/I16</f>
        <v>0.400990099009901</v>
      </c>
      <c r="N15" s="11">
        <f>SUM(G15:H15)/I16</f>
        <v>0.3217821782178218</v>
      </c>
    </row>
    <row r="16" spans="2:14" ht="12.75">
      <c r="B16" s="211" t="s">
        <v>14</v>
      </c>
      <c r="C16" s="211" t="s">
        <v>14</v>
      </c>
      <c r="D16" s="211" t="s">
        <v>14</v>
      </c>
      <c r="E16" s="211" t="s">
        <v>14</v>
      </c>
      <c r="F16" s="211" t="s">
        <v>14</v>
      </c>
      <c r="G16" s="211" t="s">
        <v>14</v>
      </c>
      <c r="H16" s="211">
        <v>129</v>
      </c>
      <c r="I16" s="5">
        <v>202</v>
      </c>
      <c r="K16" s="8">
        <f>AVERAGE(K12:K15)</f>
        <v>2.7747524752475248</v>
      </c>
      <c r="L16" s="12">
        <f>AVERAGE(L12:L15)</f>
        <v>0.21905940594059406</v>
      </c>
      <c r="M16" s="12">
        <f>AVERAGE(M12:M15)</f>
        <v>0.43440594059405935</v>
      </c>
      <c r="N16" s="12">
        <f>AVERAGE(N12:N15)</f>
        <v>0.34653465346534656</v>
      </c>
    </row>
    <row r="18" spans="1:9" ht="24.75" customHeight="1">
      <c r="A18" s="15" t="s">
        <v>135</v>
      </c>
      <c r="B18" s="215" t="s">
        <v>55</v>
      </c>
      <c r="C18" s="215" t="s">
        <v>55</v>
      </c>
      <c r="D18" s="215" t="s">
        <v>55</v>
      </c>
      <c r="E18" s="215" t="s">
        <v>55</v>
      </c>
      <c r="F18" s="215" t="s">
        <v>55</v>
      </c>
      <c r="G18" s="215" t="s">
        <v>55</v>
      </c>
      <c r="H18" s="215" t="s">
        <v>55</v>
      </c>
      <c r="I18" s="215" t="s">
        <v>55</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56</v>
      </c>
      <c r="C20" s="209" t="s">
        <v>56</v>
      </c>
      <c r="D20" s="3">
        <v>4</v>
      </c>
      <c r="E20" s="3">
        <v>58</v>
      </c>
      <c r="F20" s="3">
        <v>157</v>
      </c>
      <c r="G20" s="3">
        <v>113</v>
      </c>
      <c r="H20" s="3">
        <v>54</v>
      </c>
      <c r="I20" s="4">
        <v>386</v>
      </c>
      <c r="K20" s="7">
        <f>((5*D20)+(4*E20)+(3*F20)+(2*G20)+(1*H20))/I24</f>
        <v>2.598445595854922</v>
      </c>
      <c r="L20" s="11">
        <f>SUM(D20:E20)/I24</f>
        <v>0.16062176165803108</v>
      </c>
      <c r="M20" s="11">
        <f>F20/I24</f>
        <v>0.4067357512953368</v>
      </c>
      <c r="N20" s="11">
        <f>SUM(G20:H20)/I24</f>
        <v>0.4326424870466321</v>
      </c>
    </row>
    <row r="21" spans="2:14" ht="12.75">
      <c r="B21" s="209" t="s">
        <v>57</v>
      </c>
      <c r="C21" s="209" t="s">
        <v>57</v>
      </c>
      <c r="D21" s="3">
        <v>7</v>
      </c>
      <c r="E21" s="3">
        <v>53</v>
      </c>
      <c r="F21" s="3">
        <v>158</v>
      </c>
      <c r="G21" s="3">
        <v>119</v>
      </c>
      <c r="H21" s="3">
        <v>49</v>
      </c>
      <c r="I21" s="4">
        <v>386</v>
      </c>
      <c r="K21" s="7">
        <f>((5*D21)+(4*E21)+(3*F21)+(2*G21)+(1*H21))/I24</f>
        <v>2.61139896373057</v>
      </c>
      <c r="L21" s="11">
        <f>SUM(D21:E21)/I24</f>
        <v>0.15544041450777202</v>
      </c>
      <c r="M21" s="11">
        <f>F21/I24</f>
        <v>0.40932642487046633</v>
      </c>
      <c r="N21" s="11">
        <f>SUM(G21:H21)/I24</f>
        <v>0.43523316062176165</v>
      </c>
    </row>
    <row r="22" spans="2:14" ht="12.75">
      <c r="B22" s="209" t="s">
        <v>58</v>
      </c>
      <c r="C22" s="209" t="s">
        <v>58</v>
      </c>
      <c r="D22" s="3">
        <v>19</v>
      </c>
      <c r="E22" s="3">
        <v>108</v>
      </c>
      <c r="F22" s="3">
        <v>163</v>
      </c>
      <c r="G22" s="3">
        <v>67</v>
      </c>
      <c r="H22" s="3">
        <v>29</v>
      </c>
      <c r="I22" s="4">
        <v>386</v>
      </c>
      <c r="K22" s="7">
        <f>((5*D22)+(4*E22)+(3*F22)+(2*G22)+(1*H22))/I24</f>
        <v>3.0544041450777204</v>
      </c>
      <c r="L22" s="11">
        <f>SUM(D22:E22)/I24</f>
        <v>0.3290155440414508</v>
      </c>
      <c r="M22" s="11">
        <f>F22/I24</f>
        <v>0.422279792746114</v>
      </c>
      <c r="N22" s="11">
        <f>SUM(G22:H22)/I24</f>
        <v>0.24870466321243523</v>
      </c>
    </row>
    <row r="23" spans="2:14" ht="12.75">
      <c r="B23" s="209" t="s">
        <v>59</v>
      </c>
      <c r="C23" s="209" t="s">
        <v>59</v>
      </c>
      <c r="D23" s="3">
        <v>19</v>
      </c>
      <c r="E23" s="3">
        <v>128</v>
      </c>
      <c r="F23" s="3">
        <v>136</v>
      </c>
      <c r="G23" s="3">
        <v>70</v>
      </c>
      <c r="H23" s="3">
        <v>33</v>
      </c>
      <c r="I23" s="4">
        <v>386</v>
      </c>
      <c r="K23" s="7">
        <f>((5*D23)+(4*E23)+(3*F23)+(2*G23)+(1*H23))/I24</f>
        <v>3.077720207253886</v>
      </c>
      <c r="L23" s="11">
        <f>SUM(D23:E23)/I24</f>
        <v>0.38082901554404147</v>
      </c>
      <c r="M23" s="11">
        <f>F23/I24</f>
        <v>0.35233160621761656</v>
      </c>
      <c r="N23" s="11">
        <f>SUM(G23:H23)/I24</f>
        <v>0.266839378238342</v>
      </c>
    </row>
    <row r="24" spans="2:14" ht="12.75">
      <c r="B24" s="211" t="s">
        <v>14</v>
      </c>
      <c r="C24" s="211" t="s">
        <v>14</v>
      </c>
      <c r="D24" s="211" t="s">
        <v>14</v>
      </c>
      <c r="E24" s="211" t="s">
        <v>14</v>
      </c>
      <c r="F24" s="211" t="s">
        <v>14</v>
      </c>
      <c r="G24" s="211" t="s">
        <v>14</v>
      </c>
      <c r="H24" s="211">
        <v>129</v>
      </c>
      <c r="I24" s="5">
        <v>386</v>
      </c>
      <c r="K24" s="8">
        <f>AVERAGE(K20:K23)</f>
        <v>2.835492227979275</v>
      </c>
      <c r="L24" s="12">
        <f>AVERAGE(L20:L23)</f>
        <v>0.25647668393782386</v>
      </c>
      <c r="M24" s="12">
        <f>AVERAGE(M20:M23)</f>
        <v>0.3976683937823834</v>
      </c>
      <c r="N24" s="12">
        <f>AVERAGE(N20:N23)</f>
        <v>0.34585492227979275</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6" r:id="rId2"/>
  <drawing r:id="rId1"/>
</worksheet>
</file>

<file path=xl/worksheets/sheet18.xml><?xml version="1.0" encoding="utf-8"?>
<worksheet xmlns="http://schemas.openxmlformats.org/spreadsheetml/2006/main" xmlns:r="http://schemas.openxmlformats.org/officeDocument/2006/relationships">
  <sheetPr codeName="Sheet12">
    <pageSetUpPr fitToPage="1"/>
  </sheetPr>
  <dimension ref="A1:N25"/>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64.421875" style="0" customWidth="1"/>
    <col min="4" max="5" width="13.7109375" style="0" customWidth="1"/>
    <col min="6" max="6" width="15.421875" style="0" customWidth="1"/>
    <col min="7" max="9" width="13.7109375" style="0" customWidth="1"/>
    <col min="14" max="14" width="10.00390625" style="0" bestFit="1"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60</v>
      </c>
      <c r="C2" s="215" t="s">
        <v>60</v>
      </c>
      <c r="D2" s="215" t="s">
        <v>60</v>
      </c>
      <c r="E2" s="215" t="s">
        <v>60</v>
      </c>
      <c r="F2" s="215" t="s">
        <v>60</v>
      </c>
      <c r="G2" s="215" t="s">
        <v>60</v>
      </c>
      <c r="H2" s="215" t="s">
        <v>60</v>
      </c>
      <c r="I2" s="215" t="s">
        <v>60</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61</v>
      </c>
      <c r="C4" s="209" t="s">
        <v>61</v>
      </c>
      <c r="D4" s="3">
        <v>6</v>
      </c>
      <c r="E4" s="3">
        <v>86</v>
      </c>
      <c r="F4" s="3">
        <v>62</v>
      </c>
      <c r="G4" s="3">
        <v>23</v>
      </c>
      <c r="H4" s="3">
        <v>7</v>
      </c>
      <c r="I4" s="4">
        <v>184</v>
      </c>
      <c r="K4" s="7">
        <f>((5*D4)+(4*E4)+(3*F4)+(2*G4)+(1*H4))/I8</f>
        <v>3.3315217391304346</v>
      </c>
      <c r="L4" s="11">
        <f>SUM(D4:E4)/I8</f>
        <v>0.5</v>
      </c>
      <c r="M4" s="11">
        <f>F4/I8</f>
        <v>0.33695652173913043</v>
      </c>
      <c r="N4" s="11">
        <f>SUM(G4:H4)/I8</f>
        <v>0.16304347826086957</v>
      </c>
    </row>
    <row r="5" spans="2:14" ht="12.75">
      <c r="B5" s="209" t="s">
        <v>62</v>
      </c>
      <c r="C5" s="209" t="s">
        <v>62</v>
      </c>
      <c r="D5" s="3">
        <v>5</v>
      </c>
      <c r="E5" s="3">
        <v>66</v>
      </c>
      <c r="F5" s="3">
        <v>77</v>
      </c>
      <c r="G5" s="3">
        <v>32</v>
      </c>
      <c r="H5" s="3">
        <v>4</v>
      </c>
      <c r="I5" s="4">
        <v>184</v>
      </c>
      <c r="K5" s="7">
        <f>((5*D5)+(4*E5)+(3*F5)+(2*G5)+(1*H5))/I8</f>
        <v>3.1956521739130435</v>
      </c>
      <c r="L5" s="11">
        <f>SUM(D5:E5)/I8</f>
        <v>0.3858695652173913</v>
      </c>
      <c r="M5" s="11">
        <f>F5/I8</f>
        <v>0.41847826086956524</v>
      </c>
      <c r="N5" s="11">
        <f>SUM(G5:H5)/I8</f>
        <v>0.1956521739130435</v>
      </c>
    </row>
    <row r="6" spans="2:14" ht="12.75">
      <c r="B6" s="209" t="s">
        <v>63</v>
      </c>
      <c r="C6" s="209" t="s">
        <v>63</v>
      </c>
      <c r="D6" s="3">
        <v>4</v>
      </c>
      <c r="E6" s="3">
        <v>74</v>
      </c>
      <c r="F6" s="3">
        <v>57</v>
      </c>
      <c r="G6" s="3">
        <v>39</v>
      </c>
      <c r="H6" s="3">
        <v>10</v>
      </c>
      <c r="I6" s="4">
        <v>184</v>
      </c>
      <c r="K6" s="7">
        <f>((5*D6)+(4*E6)+(3*F6)+(2*G6)+(1*H6))/I8</f>
        <v>3.125</v>
      </c>
      <c r="L6" s="11">
        <f>SUM(D6:E6)/I8</f>
        <v>0.42391304347826086</v>
      </c>
      <c r="M6" s="11">
        <f>F6/I8</f>
        <v>0.30978260869565216</v>
      </c>
      <c r="N6" s="11">
        <f>SUM(G6:H6)/I8</f>
        <v>0.266304347826087</v>
      </c>
    </row>
    <row r="7" spans="2:14" ht="12.75">
      <c r="B7" s="213" t="s">
        <v>127</v>
      </c>
      <c r="C7" s="209" t="s">
        <v>64</v>
      </c>
      <c r="D7" s="3">
        <v>30</v>
      </c>
      <c r="E7" s="3">
        <v>54</v>
      </c>
      <c r="F7" s="3">
        <v>72</v>
      </c>
      <c r="G7" s="3">
        <v>27</v>
      </c>
      <c r="H7" s="3">
        <v>1</v>
      </c>
      <c r="I7" s="4">
        <v>184</v>
      </c>
      <c r="K7" s="7">
        <f>((1*D7)+(2*E7)+(3*F7)+(4*G7)+(5*H7))/I8</f>
        <v>2.5380434782608696</v>
      </c>
      <c r="L7" s="11">
        <f>SUM(G7:H7)/I8</f>
        <v>0.15217391304347827</v>
      </c>
      <c r="M7" s="11">
        <f>F7/I8</f>
        <v>0.391304347826087</v>
      </c>
      <c r="N7" s="11">
        <f>SUM(D7:E7)/I8</f>
        <v>0.45652173913043476</v>
      </c>
    </row>
    <row r="8" spans="2:14" ht="12.75">
      <c r="B8" s="211" t="s">
        <v>14</v>
      </c>
      <c r="C8" s="211" t="s">
        <v>14</v>
      </c>
      <c r="D8" s="211" t="s">
        <v>14</v>
      </c>
      <c r="E8" s="211" t="s">
        <v>14</v>
      </c>
      <c r="F8" s="211" t="s">
        <v>14</v>
      </c>
      <c r="G8" s="211" t="s">
        <v>14</v>
      </c>
      <c r="H8" s="211">
        <v>129</v>
      </c>
      <c r="I8" s="5">
        <v>184</v>
      </c>
      <c r="K8" s="8">
        <f>AVERAGE(K4:K7)</f>
        <v>3.047554347826087</v>
      </c>
      <c r="L8" s="12">
        <f>AVERAGE(L4:L7)</f>
        <v>0.36548913043478265</v>
      </c>
      <c r="M8" s="12">
        <f>AVERAGE(M4:M7)</f>
        <v>0.3641304347826087</v>
      </c>
      <c r="N8" s="12">
        <f>AVERAGE(N4:N7)</f>
        <v>0.2703804347826087</v>
      </c>
    </row>
    <row r="9" ht="12.75">
      <c r="B9" s="9" t="s">
        <v>128</v>
      </c>
    </row>
    <row r="10" spans="1:9" ht="12.75">
      <c r="A10" s="15" t="s">
        <v>134</v>
      </c>
      <c r="B10" s="215" t="s">
        <v>60</v>
      </c>
      <c r="C10" s="215" t="s">
        <v>60</v>
      </c>
      <c r="D10" s="215" t="s">
        <v>60</v>
      </c>
      <c r="E10" s="215" t="s">
        <v>60</v>
      </c>
      <c r="F10" s="215" t="s">
        <v>60</v>
      </c>
      <c r="G10" s="215" t="s">
        <v>60</v>
      </c>
      <c r="H10" s="215" t="s">
        <v>60</v>
      </c>
      <c r="I10" s="215" t="s">
        <v>60</v>
      </c>
    </row>
    <row r="11" spans="2:14" ht="25.5">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61</v>
      </c>
      <c r="C12" s="209" t="s">
        <v>61</v>
      </c>
      <c r="D12" s="3">
        <v>15</v>
      </c>
      <c r="E12" s="3">
        <v>68</v>
      </c>
      <c r="F12" s="3">
        <v>68</v>
      </c>
      <c r="G12" s="3">
        <v>28</v>
      </c>
      <c r="H12" s="3">
        <v>23</v>
      </c>
      <c r="I12" s="4">
        <v>202</v>
      </c>
      <c r="K12" s="7">
        <f>((5*D12)+(4*E12)+(3*F12)+(2*G12)+(1*H12))/I16</f>
        <v>3.118811881188119</v>
      </c>
      <c r="L12" s="11">
        <f>SUM(D12:E12)/I16</f>
        <v>0.41089108910891087</v>
      </c>
      <c r="M12" s="11">
        <f>F12/I16</f>
        <v>0.33663366336633666</v>
      </c>
      <c r="N12" s="11">
        <f>SUM(G12:H12)/I16</f>
        <v>0.2524752475247525</v>
      </c>
    </row>
    <row r="13" spans="2:14" ht="12.75">
      <c r="B13" s="209" t="s">
        <v>62</v>
      </c>
      <c r="C13" s="209" t="s">
        <v>62</v>
      </c>
      <c r="D13" s="3">
        <v>14</v>
      </c>
      <c r="E13" s="3">
        <v>71</v>
      </c>
      <c r="F13" s="3">
        <v>65</v>
      </c>
      <c r="G13" s="3">
        <v>34</v>
      </c>
      <c r="H13" s="3">
        <v>18</v>
      </c>
      <c r="I13" s="4">
        <v>202</v>
      </c>
      <c r="K13" s="7">
        <f>((5*D13)+(4*E13)+(3*F13)+(2*G13)+(1*H13))/I16</f>
        <v>3.1435643564356437</v>
      </c>
      <c r="L13" s="11">
        <f>SUM(D13:E13)/I16</f>
        <v>0.4207920792079208</v>
      </c>
      <c r="M13" s="11">
        <f>F13/I16</f>
        <v>0.3217821782178218</v>
      </c>
      <c r="N13" s="11">
        <f>SUM(G13:H13)/I16</f>
        <v>0.25742574257425743</v>
      </c>
    </row>
    <row r="14" spans="2:14" ht="12.75">
      <c r="B14" s="209" t="s">
        <v>63</v>
      </c>
      <c r="C14" s="209" t="s">
        <v>63</v>
      </c>
      <c r="D14" s="3">
        <v>7</v>
      </c>
      <c r="E14" s="3">
        <v>62</v>
      </c>
      <c r="F14" s="3">
        <v>75</v>
      </c>
      <c r="G14" s="3">
        <v>40</v>
      </c>
      <c r="H14" s="3">
        <v>18</v>
      </c>
      <c r="I14" s="4">
        <v>202</v>
      </c>
      <c r="K14" s="7">
        <f>((5*D14)+(4*E14)+(3*F14)+(2*G14)+(1*H14))/I16</f>
        <v>3</v>
      </c>
      <c r="L14" s="11">
        <f>SUM(D14:E14)/I16</f>
        <v>0.3415841584158416</v>
      </c>
      <c r="M14" s="11">
        <f>F14/I16</f>
        <v>0.3712871287128713</v>
      </c>
      <c r="N14" s="11">
        <f>SUM(G14:H14)/I16</f>
        <v>0.2871287128712871</v>
      </c>
    </row>
    <row r="15" spans="2:14" ht="12.75">
      <c r="B15" s="213" t="s">
        <v>127</v>
      </c>
      <c r="C15" s="209" t="s">
        <v>64</v>
      </c>
      <c r="D15" s="3">
        <v>17</v>
      </c>
      <c r="E15" s="3">
        <v>62</v>
      </c>
      <c r="F15" s="3">
        <v>77</v>
      </c>
      <c r="G15" s="3">
        <v>35</v>
      </c>
      <c r="H15" s="3">
        <v>11</v>
      </c>
      <c r="I15" s="4">
        <v>202</v>
      </c>
      <c r="K15" s="7">
        <f>((1*D15)+(2*E15)+(3*F15)+(4*G15)+(5*H15))/I16</f>
        <v>2.8069306930693068</v>
      </c>
      <c r="L15" s="11">
        <f>SUM(G15:H15)/I16</f>
        <v>0.22772277227722773</v>
      </c>
      <c r="M15" s="11">
        <f>F15/I16</f>
        <v>0.3811881188118812</v>
      </c>
      <c r="N15" s="11">
        <f>SUM(D15:E15)/I16</f>
        <v>0.3910891089108911</v>
      </c>
    </row>
    <row r="16" spans="2:14" ht="12.75">
      <c r="B16" s="211" t="s">
        <v>14</v>
      </c>
      <c r="C16" s="211" t="s">
        <v>14</v>
      </c>
      <c r="D16" s="211" t="s">
        <v>14</v>
      </c>
      <c r="E16" s="211" t="s">
        <v>14</v>
      </c>
      <c r="F16" s="211" t="s">
        <v>14</v>
      </c>
      <c r="G16" s="211" t="s">
        <v>14</v>
      </c>
      <c r="H16" s="211">
        <v>129</v>
      </c>
      <c r="I16" s="5">
        <v>202</v>
      </c>
      <c r="K16" s="8">
        <f>AVERAGE(K12:K15)</f>
        <v>3.017326732673267</v>
      </c>
      <c r="L16" s="12">
        <f>AVERAGE(L12:L15)</f>
        <v>0.3502475247524752</v>
      </c>
      <c r="M16" s="12">
        <f>AVERAGE(M12:M15)</f>
        <v>0.3527227722772277</v>
      </c>
      <c r="N16" s="12">
        <f>AVERAGE(N12:N15)</f>
        <v>0.29702970297029707</v>
      </c>
    </row>
    <row r="17" ht="12.75">
      <c r="B17" s="9" t="s">
        <v>128</v>
      </c>
    </row>
    <row r="18" spans="1:9" ht="12.75">
      <c r="A18" s="15" t="s">
        <v>135</v>
      </c>
      <c r="B18" s="215" t="s">
        <v>60</v>
      </c>
      <c r="C18" s="215" t="s">
        <v>60</v>
      </c>
      <c r="D18" s="215" t="s">
        <v>60</v>
      </c>
      <c r="E18" s="215" t="s">
        <v>60</v>
      </c>
      <c r="F18" s="215" t="s">
        <v>60</v>
      </c>
      <c r="G18" s="215" t="s">
        <v>60</v>
      </c>
      <c r="H18" s="215" t="s">
        <v>60</v>
      </c>
      <c r="I18" s="215" t="s">
        <v>60</v>
      </c>
    </row>
    <row r="19" spans="2:14" ht="25.5">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61</v>
      </c>
      <c r="C20" s="209" t="s">
        <v>61</v>
      </c>
      <c r="D20" s="3">
        <v>21</v>
      </c>
      <c r="E20" s="3">
        <v>154</v>
      </c>
      <c r="F20" s="3">
        <v>130</v>
      </c>
      <c r="G20" s="3">
        <v>51</v>
      </c>
      <c r="H20" s="3">
        <v>30</v>
      </c>
      <c r="I20" s="4">
        <v>386</v>
      </c>
      <c r="K20" s="7">
        <f>((5*D20)+(4*E20)+(3*F20)+(2*G20)+(1*H20))/I24</f>
        <v>3.2202072538860103</v>
      </c>
      <c r="L20" s="11">
        <f>SUM(D20:E20)/I24</f>
        <v>0.4533678756476684</v>
      </c>
      <c r="M20" s="11">
        <f>F20/I24</f>
        <v>0.33678756476683935</v>
      </c>
      <c r="N20" s="11">
        <f>SUM(G20:H20)/I24</f>
        <v>0.20984455958549222</v>
      </c>
    </row>
    <row r="21" spans="2:14" ht="12.75">
      <c r="B21" s="209" t="s">
        <v>62</v>
      </c>
      <c r="C21" s="209" t="s">
        <v>62</v>
      </c>
      <c r="D21" s="3">
        <v>19</v>
      </c>
      <c r="E21" s="3">
        <v>137</v>
      </c>
      <c r="F21" s="3">
        <v>142</v>
      </c>
      <c r="G21" s="3">
        <v>66</v>
      </c>
      <c r="H21" s="3">
        <v>22</v>
      </c>
      <c r="I21" s="4">
        <v>386</v>
      </c>
      <c r="K21" s="7">
        <f>((5*D21)+(4*E21)+(3*F21)+(2*G21)+(1*H21))/I24</f>
        <v>3.16839378238342</v>
      </c>
      <c r="L21" s="11">
        <f>SUM(D21:E21)/I24</f>
        <v>0.40414507772020725</v>
      </c>
      <c r="M21" s="11">
        <f>F21/I24</f>
        <v>0.36787564766839376</v>
      </c>
      <c r="N21" s="11">
        <f>SUM(G21:H21)/I24</f>
        <v>0.22797927461139897</v>
      </c>
    </row>
    <row r="22" spans="2:14" ht="12.75">
      <c r="B22" s="209" t="s">
        <v>63</v>
      </c>
      <c r="C22" s="209" t="s">
        <v>63</v>
      </c>
      <c r="D22" s="3">
        <v>11</v>
      </c>
      <c r="E22" s="3">
        <v>136</v>
      </c>
      <c r="F22" s="3">
        <v>132</v>
      </c>
      <c r="G22" s="3">
        <v>79</v>
      </c>
      <c r="H22" s="3">
        <v>28</v>
      </c>
      <c r="I22" s="4">
        <v>386</v>
      </c>
      <c r="K22" s="7">
        <f>((5*D22)+(4*E22)+(3*F22)+(2*G22)+(1*H22))/I24</f>
        <v>3.0595854922279795</v>
      </c>
      <c r="L22" s="11">
        <f>SUM(D22:E22)/I24</f>
        <v>0.38082901554404147</v>
      </c>
      <c r="M22" s="11">
        <f>F22/I24</f>
        <v>0.34196891191709844</v>
      </c>
      <c r="N22" s="11">
        <f>SUM(G22:H22)/I24</f>
        <v>0.2772020725388601</v>
      </c>
    </row>
    <row r="23" spans="2:14" ht="12.75">
      <c r="B23" s="213" t="s">
        <v>127</v>
      </c>
      <c r="C23" s="209" t="s">
        <v>64</v>
      </c>
      <c r="D23" s="3">
        <v>47</v>
      </c>
      <c r="E23" s="3">
        <v>116</v>
      </c>
      <c r="F23" s="3">
        <v>149</v>
      </c>
      <c r="G23" s="3">
        <v>62</v>
      </c>
      <c r="H23" s="3">
        <v>12</v>
      </c>
      <c r="I23" s="4">
        <v>386</v>
      </c>
      <c r="K23" s="7">
        <f>((1*D23)+(2*E23)+(3*F23)+(4*G23)+(5*H23))/I24</f>
        <v>2.678756476683938</v>
      </c>
      <c r="L23" s="11">
        <f>SUM(G23:H23)/I24</f>
        <v>0.19170984455958548</v>
      </c>
      <c r="M23" s="11">
        <f>F23/I24</f>
        <v>0.3860103626943005</v>
      </c>
      <c r="N23" s="11">
        <f>SUM(D23:E23)/I24</f>
        <v>0.422279792746114</v>
      </c>
    </row>
    <row r="24" spans="2:14" ht="12.75">
      <c r="B24" s="211" t="s">
        <v>14</v>
      </c>
      <c r="C24" s="211" t="s">
        <v>14</v>
      </c>
      <c r="D24" s="211" t="s">
        <v>14</v>
      </c>
      <c r="E24" s="211" t="s">
        <v>14</v>
      </c>
      <c r="F24" s="211" t="s">
        <v>14</v>
      </c>
      <c r="G24" s="211" t="s">
        <v>14</v>
      </c>
      <c r="H24" s="211">
        <v>129</v>
      </c>
      <c r="I24" s="5">
        <v>386</v>
      </c>
      <c r="K24" s="8">
        <f>AVERAGE(K20:K23)</f>
        <v>3.031735751295337</v>
      </c>
      <c r="L24" s="12">
        <f>AVERAGE(L20:L23)</f>
        <v>0.35751295336787564</v>
      </c>
      <c r="M24" s="12">
        <f>AVERAGE(M20:M23)</f>
        <v>0.358160621761658</v>
      </c>
      <c r="N24" s="12">
        <f>AVERAGE(N20:N23)</f>
        <v>0.28432642487046633</v>
      </c>
    </row>
    <row r="25" ht="12.75">
      <c r="B25" s="9" t="s">
        <v>128</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8" r:id="rId2"/>
  <drawing r:id="rId1"/>
</worksheet>
</file>

<file path=xl/worksheets/sheet19.xml><?xml version="1.0" encoding="utf-8"?>
<worksheet xmlns="http://schemas.openxmlformats.org/spreadsheetml/2006/main" xmlns:r="http://schemas.openxmlformats.org/officeDocument/2006/relationships">
  <sheetPr codeName="Sheet13">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9.57421875" style="0" customWidth="1"/>
    <col min="4" max="5" width="13.7109375" style="0" customWidth="1"/>
    <col min="6" max="6" width="16.7109375" style="0" customWidth="1"/>
    <col min="7" max="8" width="13.7109375" style="0" customWidth="1"/>
    <col min="9" max="9" width="17.28125" style="0" customWidth="1"/>
    <col min="14" max="14" width="10.00390625" style="0" bestFit="1"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65</v>
      </c>
      <c r="C2" s="215" t="s">
        <v>65</v>
      </c>
      <c r="D2" s="215" t="s">
        <v>65</v>
      </c>
      <c r="E2" s="215" t="s">
        <v>65</v>
      </c>
      <c r="F2" s="215" t="s">
        <v>65</v>
      </c>
      <c r="G2" s="215" t="s">
        <v>65</v>
      </c>
      <c r="H2" s="215" t="s">
        <v>65</v>
      </c>
      <c r="I2" s="215" t="s">
        <v>65</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66</v>
      </c>
      <c r="C4" s="209" t="s">
        <v>66</v>
      </c>
      <c r="D4" s="3">
        <v>3</v>
      </c>
      <c r="E4" s="3">
        <v>36</v>
      </c>
      <c r="F4" s="3">
        <v>91</v>
      </c>
      <c r="G4" s="3">
        <v>43</v>
      </c>
      <c r="H4" s="3">
        <v>11</v>
      </c>
      <c r="I4" s="4">
        <v>184</v>
      </c>
      <c r="K4" s="7">
        <f>((5*D4)+(4*E4)+(3*F4)+(2*G4)+(1*H4))/I8</f>
        <v>2.875</v>
      </c>
      <c r="L4" s="11">
        <f>SUM(D4:E4)/I8</f>
        <v>0.21195652173913043</v>
      </c>
      <c r="M4" s="11">
        <f>F4/I8</f>
        <v>0.4945652173913043</v>
      </c>
      <c r="N4" s="11">
        <f>SUM(G4:H4)/I8</f>
        <v>0.29347826086956524</v>
      </c>
    </row>
    <row r="5" spans="2:14" ht="12.75">
      <c r="B5" s="209" t="s">
        <v>67</v>
      </c>
      <c r="C5" s="209" t="s">
        <v>67</v>
      </c>
      <c r="D5" s="3">
        <v>29</v>
      </c>
      <c r="E5" s="3">
        <v>88</v>
      </c>
      <c r="F5" s="3">
        <v>47</v>
      </c>
      <c r="G5" s="3">
        <v>17</v>
      </c>
      <c r="H5" s="3">
        <v>3</v>
      </c>
      <c r="I5" s="4">
        <v>184</v>
      </c>
      <c r="K5" s="7">
        <f>((5*D5)+(4*E5)+(3*F5)+(2*G5)+(1*H5))/I8</f>
        <v>3.6684782608695654</v>
      </c>
      <c r="L5" s="11">
        <f>SUM(D5:E5)/I8</f>
        <v>0.6358695652173914</v>
      </c>
      <c r="M5" s="11">
        <f>F5/I8</f>
        <v>0.2554347826086957</v>
      </c>
      <c r="N5" s="11">
        <f>SUM(G5:H5)/I8</f>
        <v>0.10869565217391304</v>
      </c>
    </row>
    <row r="6" spans="2:14" ht="12.75">
      <c r="B6" s="209" t="s">
        <v>68</v>
      </c>
      <c r="C6" s="209" t="s">
        <v>68</v>
      </c>
      <c r="D6" s="3">
        <v>23</v>
      </c>
      <c r="E6" s="3">
        <v>85</v>
      </c>
      <c r="F6" s="3">
        <v>52</v>
      </c>
      <c r="G6" s="3">
        <v>23</v>
      </c>
      <c r="H6" s="3">
        <v>1</v>
      </c>
      <c r="I6" s="4">
        <v>184</v>
      </c>
      <c r="K6" s="7">
        <f>((5*D6)+(4*E6)+(3*F6)+(2*G6)+(1*H6))/I8</f>
        <v>3.5760869565217392</v>
      </c>
      <c r="L6" s="11">
        <f>SUM(D6:E6)/I8</f>
        <v>0.5869565217391305</v>
      </c>
      <c r="M6" s="11">
        <f>F6/I8</f>
        <v>0.2826086956521739</v>
      </c>
      <c r="N6" s="11">
        <f>SUM(G6:H6)/I8</f>
        <v>0.13043478260869565</v>
      </c>
    </row>
    <row r="7" spans="2:14" ht="12.75">
      <c r="B7" s="209" t="s">
        <v>69</v>
      </c>
      <c r="C7" s="209" t="s">
        <v>69</v>
      </c>
      <c r="D7" s="3">
        <v>37</v>
      </c>
      <c r="E7" s="3">
        <v>114</v>
      </c>
      <c r="F7" s="3">
        <v>33</v>
      </c>
      <c r="G7" s="3">
        <v>0</v>
      </c>
      <c r="H7" s="3">
        <v>0</v>
      </c>
      <c r="I7" s="4">
        <v>184</v>
      </c>
      <c r="K7" s="7">
        <f>((5*D7)+(4*E7)+(3*F7)+(2*G7)+(1*H7))/I8</f>
        <v>4.021739130434782</v>
      </c>
      <c r="L7" s="11">
        <f>SUM(D7:E7)/I8</f>
        <v>0.8206521739130435</v>
      </c>
      <c r="M7" s="11">
        <f>F7/I8</f>
        <v>0.1793478260869565</v>
      </c>
      <c r="N7" s="11">
        <f>SUM(G7:H7)/I8</f>
        <v>0</v>
      </c>
    </row>
    <row r="8" spans="2:14" ht="12.75">
      <c r="B8" s="211" t="s">
        <v>14</v>
      </c>
      <c r="C8" s="211" t="s">
        <v>14</v>
      </c>
      <c r="D8" s="211" t="s">
        <v>14</v>
      </c>
      <c r="E8" s="211" t="s">
        <v>14</v>
      </c>
      <c r="F8" s="211" t="s">
        <v>14</v>
      </c>
      <c r="G8" s="211" t="s">
        <v>14</v>
      </c>
      <c r="H8" s="211">
        <v>126</v>
      </c>
      <c r="I8" s="5">
        <v>184</v>
      </c>
      <c r="K8" s="8">
        <f>AVERAGE(K4:K7)</f>
        <v>3.5353260869565215</v>
      </c>
      <c r="L8" s="12">
        <f>AVERAGE(L4:L7)</f>
        <v>0.563858695652174</v>
      </c>
      <c r="M8" s="12">
        <f>AVERAGE(M4:M7)</f>
        <v>0.3029891304347826</v>
      </c>
      <c r="N8" s="12">
        <f>AVERAGE(N4:N7)</f>
        <v>0.1331521739130435</v>
      </c>
    </row>
    <row r="10" spans="1:9" ht="24.75" customHeight="1">
      <c r="A10" s="15" t="s">
        <v>134</v>
      </c>
      <c r="B10" s="215" t="s">
        <v>65</v>
      </c>
      <c r="C10" s="215" t="s">
        <v>65</v>
      </c>
      <c r="D10" s="215" t="s">
        <v>65</v>
      </c>
      <c r="E10" s="215" t="s">
        <v>65</v>
      </c>
      <c r="F10" s="215" t="s">
        <v>65</v>
      </c>
      <c r="G10" s="215" t="s">
        <v>65</v>
      </c>
      <c r="H10" s="215" t="s">
        <v>65</v>
      </c>
      <c r="I10" s="215" t="s">
        <v>65</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66</v>
      </c>
      <c r="C12" s="209" t="s">
        <v>66</v>
      </c>
      <c r="D12" s="3">
        <v>11</v>
      </c>
      <c r="E12" s="3">
        <v>52</v>
      </c>
      <c r="F12" s="3">
        <v>72</v>
      </c>
      <c r="G12" s="3">
        <v>47</v>
      </c>
      <c r="H12" s="3">
        <v>20</v>
      </c>
      <c r="I12" s="4">
        <v>202</v>
      </c>
      <c r="K12" s="7">
        <f>((5*D12)+(4*E12)+(3*F12)+(2*G12)+(1*H12))/I16</f>
        <v>2.9356435643564356</v>
      </c>
      <c r="L12" s="11">
        <f>SUM(D12:E12)/I16</f>
        <v>0.3118811881188119</v>
      </c>
      <c r="M12" s="11">
        <f>F12/I16</f>
        <v>0.3564356435643564</v>
      </c>
      <c r="N12" s="11">
        <f>SUM(G12:H12)/I16</f>
        <v>0.3316831683168317</v>
      </c>
    </row>
    <row r="13" spans="2:14" ht="12.75">
      <c r="B13" s="209" t="s">
        <v>67</v>
      </c>
      <c r="C13" s="209" t="s">
        <v>67</v>
      </c>
      <c r="D13" s="3">
        <v>25</v>
      </c>
      <c r="E13" s="3">
        <v>91</v>
      </c>
      <c r="F13" s="3">
        <v>54</v>
      </c>
      <c r="G13" s="3">
        <v>23</v>
      </c>
      <c r="H13" s="3">
        <v>9</v>
      </c>
      <c r="I13" s="4">
        <v>202</v>
      </c>
      <c r="K13" s="7">
        <f>((5*D13)+(4*E13)+(3*F13)+(2*G13)+(1*H13))/I16</f>
        <v>3.495049504950495</v>
      </c>
      <c r="L13" s="11">
        <f>SUM(D13:E13)/I16</f>
        <v>0.5742574257425742</v>
      </c>
      <c r="M13" s="11">
        <f>F13/I16</f>
        <v>0.26732673267326734</v>
      </c>
      <c r="N13" s="11">
        <f>SUM(G13:H13)/I16</f>
        <v>0.15841584158415842</v>
      </c>
    </row>
    <row r="14" spans="2:14" ht="12.75">
      <c r="B14" s="209" t="s">
        <v>68</v>
      </c>
      <c r="C14" s="209" t="s">
        <v>68</v>
      </c>
      <c r="D14" s="3">
        <v>23</v>
      </c>
      <c r="E14" s="3">
        <v>96</v>
      </c>
      <c r="F14" s="3">
        <v>61</v>
      </c>
      <c r="G14" s="3">
        <v>15</v>
      </c>
      <c r="H14" s="3">
        <v>7</v>
      </c>
      <c r="I14" s="4">
        <v>202</v>
      </c>
      <c r="K14" s="7">
        <f>((5*D14)+(4*E14)+(3*F14)+(2*G14)+(1*H14))/I16</f>
        <v>3.5594059405940595</v>
      </c>
      <c r="L14" s="11">
        <f>SUM(D14:E14)/I16</f>
        <v>0.5891089108910891</v>
      </c>
      <c r="M14" s="11">
        <f>F14/I16</f>
        <v>0.30198019801980197</v>
      </c>
      <c r="N14" s="11">
        <f>SUM(G14:H14)/I16</f>
        <v>0.10891089108910891</v>
      </c>
    </row>
    <row r="15" spans="2:14" ht="12.75">
      <c r="B15" s="209" t="s">
        <v>69</v>
      </c>
      <c r="C15" s="209" t="s">
        <v>69</v>
      </c>
      <c r="D15" s="3">
        <v>42</v>
      </c>
      <c r="E15" s="3">
        <v>115</v>
      </c>
      <c r="F15" s="3">
        <v>40</v>
      </c>
      <c r="G15" s="3">
        <v>4</v>
      </c>
      <c r="H15" s="3">
        <v>1</v>
      </c>
      <c r="I15" s="4">
        <v>202</v>
      </c>
      <c r="K15" s="7">
        <f>((5*D15)+(4*E15)+(3*F15)+(2*G15)+(1*H15))/I16</f>
        <v>3.9554455445544554</v>
      </c>
      <c r="L15" s="11">
        <f>SUM(D15:E15)/I16</f>
        <v>0.7772277227722773</v>
      </c>
      <c r="M15" s="11">
        <f>F15/I16</f>
        <v>0.19801980198019803</v>
      </c>
      <c r="N15" s="11">
        <f>SUM(G15:H15)/I16</f>
        <v>0.024752475247524754</v>
      </c>
    </row>
    <row r="16" spans="2:14" ht="12.75">
      <c r="B16" s="211" t="s">
        <v>14</v>
      </c>
      <c r="C16" s="211" t="s">
        <v>14</v>
      </c>
      <c r="D16" s="211" t="s">
        <v>14</v>
      </c>
      <c r="E16" s="211" t="s">
        <v>14</v>
      </c>
      <c r="F16" s="211" t="s">
        <v>14</v>
      </c>
      <c r="G16" s="211" t="s">
        <v>14</v>
      </c>
      <c r="H16" s="211">
        <v>126</v>
      </c>
      <c r="I16" s="5">
        <v>202</v>
      </c>
      <c r="K16" s="8">
        <f>AVERAGE(K12:K15)</f>
        <v>3.4863861386138617</v>
      </c>
      <c r="L16" s="12">
        <f>AVERAGE(L12:L15)</f>
        <v>0.5631188118811881</v>
      </c>
      <c r="M16" s="12">
        <f>AVERAGE(M12:M15)</f>
        <v>0.2809405940594059</v>
      </c>
      <c r="N16" s="12">
        <f>AVERAGE(N12:N15)</f>
        <v>0.15594059405940594</v>
      </c>
    </row>
    <row r="18" spans="1:9" ht="24.75" customHeight="1">
      <c r="A18" s="15" t="s">
        <v>135</v>
      </c>
      <c r="B18" s="215" t="s">
        <v>65</v>
      </c>
      <c r="C18" s="215" t="s">
        <v>65</v>
      </c>
      <c r="D18" s="215" t="s">
        <v>65</v>
      </c>
      <c r="E18" s="215" t="s">
        <v>65</v>
      </c>
      <c r="F18" s="215" t="s">
        <v>65</v>
      </c>
      <c r="G18" s="215" t="s">
        <v>65</v>
      </c>
      <c r="H18" s="215" t="s">
        <v>65</v>
      </c>
      <c r="I18" s="215" t="s">
        <v>65</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66</v>
      </c>
      <c r="C20" s="209" t="s">
        <v>66</v>
      </c>
      <c r="D20" s="3">
        <v>14</v>
      </c>
      <c r="E20" s="3">
        <v>88</v>
      </c>
      <c r="F20" s="3">
        <v>163</v>
      </c>
      <c r="G20" s="3">
        <v>90</v>
      </c>
      <c r="H20" s="3">
        <v>31</v>
      </c>
      <c r="I20" s="4">
        <v>386</v>
      </c>
      <c r="K20" s="7">
        <f>((5*D20)+(4*E20)+(3*F20)+(2*G20)+(1*H20))/I24</f>
        <v>2.906735751295337</v>
      </c>
      <c r="L20" s="11">
        <f>SUM(D20:E20)/I24</f>
        <v>0.26424870466321243</v>
      </c>
      <c r="M20" s="11">
        <f>F20/I24</f>
        <v>0.422279792746114</v>
      </c>
      <c r="N20" s="11">
        <f>SUM(G20:H20)/I24</f>
        <v>0.3134715025906736</v>
      </c>
    </row>
    <row r="21" spans="2:14" ht="12.75">
      <c r="B21" s="209" t="s">
        <v>67</v>
      </c>
      <c r="C21" s="209" t="s">
        <v>67</v>
      </c>
      <c r="D21" s="3">
        <v>54</v>
      </c>
      <c r="E21" s="3">
        <v>179</v>
      </c>
      <c r="F21" s="3">
        <v>101</v>
      </c>
      <c r="G21" s="3">
        <v>40</v>
      </c>
      <c r="H21" s="3">
        <v>12</v>
      </c>
      <c r="I21" s="4">
        <v>386</v>
      </c>
      <c r="K21" s="7">
        <f>((5*D21)+(4*E21)+(3*F21)+(2*G21)+(1*H21))/I24</f>
        <v>3.577720207253886</v>
      </c>
      <c r="L21" s="11">
        <f>SUM(D21:E21)/I24</f>
        <v>0.6036269430051814</v>
      </c>
      <c r="M21" s="11">
        <f>F21/I24</f>
        <v>0.2616580310880829</v>
      </c>
      <c r="N21" s="11">
        <f>SUM(G21:H21)/I24</f>
        <v>0.13471502590673576</v>
      </c>
    </row>
    <row r="22" spans="2:14" ht="12.75">
      <c r="B22" s="209" t="s">
        <v>68</v>
      </c>
      <c r="C22" s="209" t="s">
        <v>68</v>
      </c>
      <c r="D22" s="3">
        <v>46</v>
      </c>
      <c r="E22" s="3">
        <v>181</v>
      </c>
      <c r="F22" s="3">
        <v>113</v>
      </c>
      <c r="G22" s="3">
        <v>38</v>
      </c>
      <c r="H22" s="3">
        <v>8</v>
      </c>
      <c r="I22" s="4">
        <v>386</v>
      </c>
      <c r="K22" s="7">
        <f>((5*D22)+(4*E22)+(3*F22)+(2*G22)+(1*H22))/I24</f>
        <v>3.5673575129533677</v>
      </c>
      <c r="L22" s="11">
        <f>SUM(D22:E22)/I24</f>
        <v>0.5880829015544041</v>
      </c>
      <c r="M22" s="11">
        <f>F22/I24</f>
        <v>0.2927461139896373</v>
      </c>
      <c r="N22" s="11">
        <f>SUM(G22:H22)/I24</f>
        <v>0.11917098445595854</v>
      </c>
    </row>
    <row r="23" spans="2:14" ht="12.75">
      <c r="B23" s="209" t="s">
        <v>69</v>
      </c>
      <c r="C23" s="209" t="s">
        <v>69</v>
      </c>
      <c r="D23" s="3">
        <v>79</v>
      </c>
      <c r="E23" s="3">
        <v>229</v>
      </c>
      <c r="F23" s="3">
        <v>73</v>
      </c>
      <c r="G23" s="3">
        <v>4</v>
      </c>
      <c r="H23" s="3">
        <v>1</v>
      </c>
      <c r="I23" s="4">
        <v>386</v>
      </c>
      <c r="K23" s="7">
        <f>((5*D23)+(4*E23)+(3*F23)+(2*G23)+(1*H23))/I24</f>
        <v>3.9870466321243523</v>
      </c>
      <c r="L23" s="11">
        <f>SUM(D23:E23)/I24</f>
        <v>0.7979274611398963</v>
      </c>
      <c r="M23" s="11">
        <f>F23/I24</f>
        <v>0.18911917098445596</v>
      </c>
      <c r="N23" s="11">
        <f>SUM(G23:H23)/I24</f>
        <v>0.012953367875647668</v>
      </c>
    </row>
    <row r="24" spans="2:14" ht="12.75">
      <c r="B24" s="211" t="s">
        <v>14</v>
      </c>
      <c r="C24" s="211" t="s">
        <v>14</v>
      </c>
      <c r="D24" s="211" t="s">
        <v>14</v>
      </c>
      <c r="E24" s="211" t="s">
        <v>14</v>
      </c>
      <c r="F24" s="211" t="s">
        <v>14</v>
      </c>
      <c r="G24" s="211" t="s">
        <v>14</v>
      </c>
      <c r="H24" s="211">
        <v>126</v>
      </c>
      <c r="I24" s="5">
        <v>386</v>
      </c>
      <c r="K24" s="8">
        <f>AVERAGE(K20:K23)</f>
        <v>3.509715025906736</v>
      </c>
      <c r="L24" s="12">
        <f>AVERAGE(L20:L23)</f>
        <v>0.5634715025906736</v>
      </c>
      <c r="M24" s="12">
        <f>AVERAGE(M20:M23)</f>
        <v>0.2914507772020725</v>
      </c>
      <c r="N24" s="12">
        <f>AVERAGE(N20:N23)</f>
        <v>0.1450777202072539</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M161"/>
  <sheetViews>
    <sheetView zoomScale="85" zoomScaleNormal="85" zoomScalePageLayoutView="0" workbookViewId="0" topLeftCell="A1">
      <selection activeCell="A1" sqref="A1"/>
    </sheetView>
  </sheetViews>
  <sheetFormatPr defaultColWidth="9.140625" defaultRowHeight="12.75"/>
  <cols>
    <col min="1" max="1" width="34.8515625" style="20" bestFit="1" customWidth="1"/>
    <col min="2" max="2" width="10.00390625" style="20" customWidth="1"/>
    <col min="3" max="3" width="12.00390625" style="20" bestFit="1" customWidth="1"/>
    <col min="4" max="4" width="13.8515625" style="20" bestFit="1" customWidth="1"/>
    <col min="5" max="5" width="9.140625" style="20" customWidth="1"/>
    <col min="6" max="6" width="12.57421875" style="20" customWidth="1"/>
    <col min="7" max="7" width="13.57421875" style="20" customWidth="1"/>
    <col min="8" max="8" width="18.421875" style="20" customWidth="1"/>
    <col min="9" max="16384" width="9.140625" style="20" customWidth="1"/>
  </cols>
  <sheetData>
    <row r="1" ht="15.75">
      <c r="A1" s="19" t="s">
        <v>189</v>
      </c>
    </row>
    <row r="3" spans="1:2" ht="15.75">
      <c r="A3" s="19" t="s">
        <v>133</v>
      </c>
      <c r="B3" s="20">
        <f>SUM(B4:B5)</f>
        <v>386</v>
      </c>
    </row>
    <row r="4" spans="1:2" ht="15.75">
      <c r="A4" s="19" t="s">
        <v>137</v>
      </c>
      <c r="B4" s="20">
        <v>184</v>
      </c>
    </row>
    <row r="5" spans="1:2" ht="15.75">
      <c r="A5" s="19" t="s">
        <v>134</v>
      </c>
      <c r="B5" s="20">
        <v>202</v>
      </c>
    </row>
    <row r="8" spans="1:13" ht="15">
      <c r="A8" s="210" t="s">
        <v>181</v>
      </c>
      <c r="B8" s="210"/>
      <c r="C8" s="210"/>
      <c r="D8" s="210"/>
      <c r="E8" s="210"/>
      <c r="F8" s="210"/>
      <c r="G8" s="210"/>
      <c r="H8"/>
      <c r="I8"/>
      <c r="J8"/>
      <c r="K8"/>
      <c r="L8"/>
      <c r="M8"/>
    </row>
    <row r="9" spans="1:13" s="19" customFormat="1" ht="25.5">
      <c r="A9" s="212"/>
      <c r="B9" s="212"/>
      <c r="C9" s="2" t="s">
        <v>137</v>
      </c>
      <c r="D9" s="2" t="s">
        <v>134</v>
      </c>
      <c r="E9" s="2" t="s">
        <v>135</v>
      </c>
      <c r="F9" s="2" t="s">
        <v>178</v>
      </c>
      <c r="G9" s="2" t="s">
        <v>180</v>
      </c>
      <c r="I9"/>
      <c r="J9"/>
      <c r="K9"/>
      <c r="L9"/>
      <c r="M9"/>
    </row>
    <row r="10" spans="1:13" ht="15">
      <c r="A10" s="209" t="s">
        <v>108</v>
      </c>
      <c r="B10" s="209" t="s">
        <v>108</v>
      </c>
      <c r="C10" s="4">
        <v>50</v>
      </c>
      <c r="D10" s="4">
        <v>6</v>
      </c>
      <c r="E10" s="4">
        <v>56</v>
      </c>
      <c r="F10" s="6">
        <v>0.145</v>
      </c>
      <c r="G10" s="6">
        <v>0.471</v>
      </c>
      <c r="I10" s="65"/>
      <c r="J10"/>
      <c r="K10"/>
      <c r="L10"/>
      <c r="M10"/>
    </row>
    <row r="11" spans="1:13" ht="15">
      <c r="A11" s="209" t="s">
        <v>109</v>
      </c>
      <c r="B11" s="209" t="s">
        <v>109</v>
      </c>
      <c r="C11" s="4">
        <v>33</v>
      </c>
      <c r="D11" s="4">
        <v>46</v>
      </c>
      <c r="E11" s="4">
        <v>79</v>
      </c>
      <c r="F11" s="6">
        <v>0.205</v>
      </c>
      <c r="G11" s="6">
        <v>0.446</v>
      </c>
      <c r="I11" s="65"/>
      <c r="J11"/>
      <c r="K11"/>
      <c r="L11"/>
      <c r="M11"/>
    </row>
    <row r="12" spans="1:13" ht="15">
      <c r="A12" s="209" t="s">
        <v>110</v>
      </c>
      <c r="B12" s="209" t="s">
        <v>110</v>
      </c>
      <c r="C12" s="4">
        <v>2</v>
      </c>
      <c r="D12" s="4">
        <v>28</v>
      </c>
      <c r="E12" s="4">
        <v>30</v>
      </c>
      <c r="F12" s="6">
        <v>0.078</v>
      </c>
      <c r="G12" s="6">
        <v>0.27</v>
      </c>
      <c r="I12" s="65"/>
      <c r="J12"/>
      <c r="K12"/>
      <c r="L12"/>
      <c r="M12"/>
    </row>
    <row r="13" spans="1:13" ht="15">
      <c r="A13" s="209" t="s">
        <v>111</v>
      </c>
      <c r="B13" s="209" t="s">
        <v>111</v>
      </c>
      <c r="C13" s="4">
        <v>2</v>
      </c>
      <c r="D13" s="4">
        <v>35</v>
      </c>
      <c r="E13" s="4">
        <v>37</v>
      </c>
      <c r="F13" s="6">
        <v>0.096</v>
      </c>
      <c r="G13" s="6">
        <v>0.339</v>
      </c>
      <c r="I13" s="65"/>
      <c r="J13"/>
      <c r="K13"/>
      <c r="L13"/>
      <c r="M13"/>
    </row>
    <row r="14" spans="1:13" ht="15">
      <c r="A14" s="209" t="s">
        <v>112</v>
      </c>
      <c r="B14" s="209" t="s">
        <v>112</v>
      </c>
      <c r="C14" s="4">
        <v>11</v>
      </c>
      <c r="D14" s="4">
        <v>0</v>
      </c>
      <c r="E14" s="4">
        <v>11</v>
      </c>
      <c r="F14" s="6">
        <v>0.028</v>
      </c>
      <c r="G14" s="6">
        <v>0.145</v>
      </c>
      <c r="I14" s="65"/>
      <c r="J14"/>
      <c r="K14"/>
      <c r="L14"/>
      <c r="M14"/>
    </row>
    <row r="15" spans="1:13" ht="15">
      <c r="A15" s="209" t="s">
        <v>113</v>
      </c>
      <c r="B15" s="209" t="s">
        <v>113</v>
      </c>
      <c r="C15" s="4">
        <v>29</v>
      </c>
      <c r="D15" s="4">
        <v>41</v>
      </c>
      <c r="E15" s="4">
        <v>70</v>
      </c>
      <c r="F15" s="6">
        <v>0.181</v>
      </c>
      <c r="G15" s="6">
        <v>0.526</v>
      </c>
      <c r="I15" s="65"/>
      <c r="J15"/>
      <c r="K15"/>
      <c r="L15"/>
      <c r="M15"/>
    </row>
    <row r="16" spans="1:13" ht="15">
      <c r="A16" s="209" t="s">
        <v>115</v>
      </c>
      <c r="B16" s="209" t="s">
        <v>114</v>
      </c>
      <c r="C16" s="4">
        <v>10</v>
      </c>
      <c r="D16" s="4">
        <v>2</v>
      </c>
      <c r="E16" s="4">
        <v>12</v>
      </c>
      <c r="F16" s="6">
        <v>0.031</v>
      </c>
      <c r="G16" s="60" t="s">
        <v>179</v>
      </c>
      <c r="I16" s="65"/>
      <c r="J16"/>
      <c r="K16"/>
      <c r="L16"/>
      <c r="M16"/>
    </row>
    <row r="17" spans="1:13" ht="15">
      <c r="A17" s="209" t="s">
        <v>116</v>
      </c>
      <c r="B17" s="209" t="s">
        <v>116</v>
      </c>
      <c r="C17" s="4">
        <v>47</v>
      </c>
      <c r="D17" s="4">
        <v>44</v>
      </c>
      <c r="E17" s="4">
        <v>91</v>
      </c>
      <c r="F17" s="6">
        <v>0.236</v>
      </c>
      <c r="G17" s="60" t="s">
        <v>179</v>
      </c>
      <c r="I17" s="65"/>
      <c r="J17"/>
      <c r="K17"/>
      <c r="L17"/>
      <c r="M17"/>
    </row>
    <row r="18" spans="1:13" ht="15">
      <c r="A18" s="211" t="s">
        <v>14</v>
      </c>
      <c r="B18" s="211" t="s">
        <v>14</v>
      </c>
      <c r="C18" s="17">
        <v>184</v>
      </c>
      <c r="D18" s="17">
        <v>202</v>
      </c>
      <c r="E18" s="17">
        <v>386</v>
      </c>
      <c r="F18" s="61">
        <v>1</v>
      </c>
      <c r="G18" s="61">
        <v>0.527</v>
      </c>
      <c r="I18" s="65"/>
      <c r="J18"/>
      <c r="K18"/>
      <c r="L18"/>
      <c r="M18"/>
    </row>
    <row r="19" spans="1:13" ht="15">
      <c r="A19"/>
      <c r="B19"/>
      <c r="C19"/>
      <c r="D19"/>
      <c r="E19"/>
      <c r="F19"/>
      <c r="G19"/>
      <c r="H19" s="45"/>
      <c r="I19"/>
      <c r="J19"/>
      <c r="K19"/>
      <c r="L19"/>
      <c r="M19"/>
    </row>
    <row r="20" spans="1:13" ht="15">
      <c r="A20"/>
      <c r="B20"/>
      <c r="C20"/>
      <c r="D20"/>
      <c r="E20"/>
      <c r="F20"/>
      <c r="G20"/>
      <c r="H20" s="45"/>
      <c r="I20"/>
      <c r="J20"/>
      <c r="K20"/>
      <c r="L20"/>
      <c r="M20"/>
    </row>
    <row r="21" spans="1:13" ht="15">
      <c r="A21"/>
      <c r="B21"/>
      <c r="C21"/>
      <c r="D21"/>
      <c r="E21"/>
      <c r="F21"/>
      <c r="G21"/>
      <c r="H21" s="45"/>
      <c r="I21"/>
      <c r="J21"/>
      <c r="K21"/>
      <c r="L21"/>
      <c r="M21"/>
    </row>
    <row r="22" spans="1:13" ht="15">
      <c r="A22"/>
      <c r="B22"/>
      <c r="C22"/>
      <c r="D22"/>
      <c r="E22"/>
      <c r="F22"/>
      <c r="G22"/>
      <c r="H22" s="45"/>
      <c r="I22"/>
      <c r="J22"/>
      <c r="K22"/>
      <c r="L22"/>
      <c r="M22"/>
    </row>
    <row r="23" spans="1:13" ht="15">
      <c r="A23"/>
      <c r="B23"/>
      <c r="C23"/>
      <c r="D23"/>
      <c r="E23"/>
      <c r="F23"/>
      <c r="G23"/>
      <c r="H23" s="45"/>
      <c r="I23"/>
      <c r="J23"/>
      <c r="K23"/>
      <c r="L23"/>
      <c r="M23"/>
    </row>
    <row r="24" spans="1:13" ht="15">
      <c r="A24"/>
      <c r="B24"/>
      <c r="C24"/>
      <c r="D24"/>
      <c r="E24"/>
      <c r="F24"/>
      <c r="G24"/>
      <c r="H24" s="45"/>
      <c r="I24"/>
      <c r="J24"/>
      <c r="K24"/>
      <c r="L24"/>
      <c r="M24"/>
    </row>
    <row r="25" spans="1:13" ht="15">
      <c r="A25"/>
      <c r="B25"/>
      <c r="C25"/>
      <c r="D25"/>
      <c r="E25"/>
      <c r="F25"/>
      <c r="G25"/>
      <c r="H25" s="45"/>
      <c r="I25"/>
      <c r="J25"/>
      <c r="K25"/>
      <c r="L25"/>
      <c r="M25"/>
    </row>
    <row r="26" spans="1:13" ht="15">
      <c r="A26"/>
      <c r="B26"/>
      <c r="C26"/>
      <c r="D26"/>
      <c r="E26"/>
      <c r="F26"/>
      <c r="G26"/>
      <c r="H26" s="45"/>
      <c r="I26"/>
      <c r="J26"/>
      <c r="K26"/>
      <c r="L26"/>
      <c r="M26"/>
    </row>
    <row r="27" spans="1:13" ht="15">
      <c r="A27"/>
      <c r="B27"/>
      <c r="C27"/>
      <c r="D27"/>
      <c r="E27"/>
      <c r="F27"/>
      <c r="G27"/>
      <c r="H27" s="45"/>
      <c r="I27"/>
      <c r="J27"/>
      <c r="K27"/>
      <c r="L27"/>
      <c r="M27"/>
    </row>
    <row r="28" spans="1:13" ht="15">
      <c r="A28"/>
      <c r="B28"/>
      <c r="C28"/>
      <c r="D28"/>
      <c r="E28"/>
      <c r="F28"/>
      <c r="G28"/>
      <c r="H28"/>
      <c r="I28"/>
      <c r="J28"/>
      <c r="K28"/>
      <c r="L28"/>
      <c r="M28"/>
    </row>
    <row r="29" spans="1:13" ht="15">
      <c r="A29"/>
      <c r="B29"/>
      <c r="C29"/>
      <c r="D29"/>
      <c r="E29"/>
      <c r="F29"/>
      <c r="G29"/>
      <c r="H29"/>
      <c r="I29"/>
      <c r="J29"/>
      <c r="K29"/>
      <c r="L29"/>
      <c r="M29"/>
    </row>
    <row r="30" spans="1:13" ht="15">
      <c r="A30"/>
      <c r="B30"/>
      <c r="C30"/>
      <c r="D30"/>
      <c r="E30"/>
      <c r="F30"/>
      <c r="G30"/>
      <c r="H30"/>
      <c r="I30"/>
      <c r="J30"/>
      <c r="K30"/>
      <c r="L30"/>
      <c r="M30"/>
    </row>
    <row r="31" spans="1:13" ht="15">
      <c r="A31"/>
      <c r="B31"/>
      <c r="C31"/>
      <c r="D31"/>
      <c r="E31"/>
      <c r="F31"/>
      <c r="G31"/>
      <c r="H31"/>
      <c r="I31"/>
      <c r="J31"/>
      <c r="K31"/>
      <c r="L31"/>
      <c r="M31"/>
    </row>
    <row r="32" spans="1:13" ht="15">
      <c r="A32"/>
      <c r="B32"/>
      <c r="C32"/>
      <c r="D32"/>
      <c r="E32"/>
      <c r="F32"/>
      <c r="G32"/>
      <c r="H32"/>
      <c r="I32"/>
      <c r="J32"/>
      <c r="K32"/>
      <c r="L32"/>
      <c r="M32"/>
    </row>
    <row r="33" spans="1:13" ht="15">
      <c r="A33"/>
      <c r="B33"/>
      <c r="C33"/>
      <c r="D33"/>
      <c r="E33"/>
      <c r="F33"/>
      <c r="G33"/>
      <c r="H33"/>
      <c r="I33"/>
      <c r="J33"/>
      <c r="K33"/>
      <c r="L33"/>
      <c r="M33"/>
    </row>
    <row r="34" spans="1:13" ht="15">
      <c r="A34"/>
      <c r="B34"/>
      <c r="C34"/>
      <c r="D34"/>
      <c r="E34"/>
      <c r="F34"/>
      <c r="G34"/>
      <c r="H34"/>
      <c r="I34"/>
      <c r="J34"/>
      <c r="K34"/>
      <c r="L34"/>
      <c r="M34"/>
    </row>
    <row r="35" spans="1:13" ht="15">
      <c r="A35"/>
      <c r="B35"/>
      <c r="C35"/>
      <c r="D35"/>
      <c r="E35"/>
      <c r="F35"/>
      <c r="G35"/>
      <c r="H35"/>
      <c r="I35"/>
      <c r="J35"/>
      <c r="K35"/>
      <c r="L35"/>
      <c r="M35"/>
    </row>
    <row r="36" spans="1:13" ht="15">
      <c r="A36"/>
      <c r="B36"/>
      <c r="C36"/>
      <c r="D36"/>
      <c r="E36"/>
      <c r="F36"/>
      <c r="G36"/>
      <c r="H36"/>
      <c r="I36"/>
      <c r="J36"/>
      <c r="K36"/>
      <c r="L36"/>
      <c r="M36"/>
    </row>
    <row r="37" spans="1:13" ht="15">
      <c r="A37"/>
      <c r="B37"/>
      <c r="C37"/>
      <c r="D37"/>
      <c r="E37"/>
      <c r="F37"/>
      <c r="G37"/>
      <c r="H37"/>
      <c r="I37"/>
      <c r="J37"/>
      <c r="K37"/>
      <c r="L37"/>
      <c r="M37"/>
    </row>
    <row r="38" spans="1:13" ht="15">
      <c r="A38"/>
      <c r="B38"/>
      <c r="C38"/>
      <c r="D38"/>
      <c r="E38"/>
      <c r="F38"/>
      <c r="G38"/>
      <c r="H38"/>
      <c r="I38"/>
      <c r="J38"/>
      <c r="K38"/>
      <c r="L38"/>
      <c r="M38"/>
    </row>
    <row r="39" spans="1:13" ht="15">
      <c r="A39"/>
      <c r="B39"/>
      <c r="C39"/>
      <c r="D39"/>
      <c r="E39"/>
      <c r="F39"/>
      <c r="G39"/>
      <c r="H39"/>
      <c r="I39"/>
      <c r="J39"/>
      <c r="K39"/>
      <c r="L39"/>
      <c r="M39"/>
    </row>
    <row r="40" spans="1:13" ht="15">
      <c r="A40"/>
      <c r="B40"/>
      <c r="C40"/>
      <c r="D40"/>
      <c r="E40"/>
      <c r="F40"/>
      <c r="G40"/>
      <c r="H40"/>
      <c r="I40"/>
      <c r="J40"/>
      <c r="K40"/>
      <c r="L40"/>
      <c r="M40"/>
    </row>
    <row r="42" spans="1:8" ht="15" customHeight="1">
      <c r="A42" s="210" t="s">
        <v>182</v>
      </c>
      <c r="B42" s="210"/>
      <c r="C42" s="210"/>
      <c r="D42" s="210"/>
      <c r="E42" s="210"/>
      <c r="F42"/>
      <c r="G42"/>
      <c r="H42"/>
    </row>
    <row r="43" spans="1:7" ht="25.5">
      <c r="A43" s="212" t="s">
        <v>2</v>
      </c>
      <c r="B43" s="212" t="s">
        <v>2</v>
      </c>
      <c r="C43" s="2" t="s">
        <v>137</v>
      </c>
      <c r="D43" s="2" t="s">
        <v>134</v>
      </c>
      <c r="E43" s="2" t="s">
        <v>135</v>
      </c>
      <c r="F43" s="2" t="s">
        <v>178</v>
      </c>
      <c r="G43" s="2" t="s">
        <v>180</v>
      </c>
    </row>
    <row r="44" spans="1:7" ht="15">
      <c r="A44" s="209" t="s">
        <v>118</v>
      </c>
      <c r="B44" s="209" t="s">
        <v>118</v>
      </c>
      <c r="C44" s="4">
        <v>51</v>
      </c>
      <c r="D44" s="4">
        <v>118</v>
      </c>
      <c r="E44" s="4">
        <v>169</v>
      </c>
      <c r="F44" s="6">
        <v>0.4378238341968912</v>
      </c>
      <c r="G44" s="54">
        <v>0.338</v>
      </c>
    </row>
    <row r="45" spans="1:7" ht="15">
      <c r="A45" s="209" t="s">
        <v>119</v>
      </c>
      <c r="B45" s="209" t="s">
        <v>119</v>
      </c>
      <c r="C45" s="4">
        <v>49</v>
      </c>
      <c r="D45" s="4">
        <v>17</v>
      </c>
      <c r="E45" s="4">
        <v>66</v>
      </c>
      <c r="F45" s="6">
        <v>0.17098445595854922</v>
      </c>
      <c r="G45" s="54">
        <v>0.5</v>
      </c>
    </row>
    <row r="46" spans="1:7" ht="15">
      <c r="A46" s="209" t="s">
        <v>120</v>
      </c>
      <c r="B46" s="209" t="s">
        <v>120</v>
      </c>
      <c r="C46" s="4">
        <v>4</v>
      </c>
      <c r="D46" s="4">
        <v>2</v>
      </c>
      <c r="E46" s="4">
        <v>6</v>
      </c>
      <c r="F46" s="6">
        <v>0.015544041450777202</v>
      </c>
      <c r="G46" s="54">
        <v>0.5</v>
      </c>
    </row>
    <row r="47" spans="1:7" ht="15">
      <c r="A47" s="209" t="s">
        <v>121</v>
      </c>
      <c r="B47" s="209" t="s">
        <v>121</v>
      </c>
      <c r="C47" s="4">
        <v>19</v>
      </c>
      <c r="D47" s="4">
        <v>3</v>
      </c>
      <c r="E47" s="4">
        <v>22</v>
      </c>
      <c r="F47" s="6">
        <v>0.05699481865284974</v>
      </c>
      <c r="G47" s="54">
        <v>0.28205128205128205</v>
      </c>
    </row>
    <row r="48" spans="1:7" ht="15">
      <c r="A48" s="209" t="s">
        <v>116</v>
      </c>
      <c r="B48" s="209" t="s">
        <v>116</v>
      </c>
      <c r="C48" s="4">
        <v>61</v>
      </c>
      <c r="D48" s="4">
        <v>62</v>
      </c>
      <c r="E48" s="4">
        <v>123</v>
      </c>
      <c r="F48" s="6">
        <v>0.31865284974093266</v>
      </c>
      <c r="G48"/>
    </row>
    <row r="49" spans="1:7" ht="15">
      <c r="A49" s="211" t="s">
        <v>14</v>
      </c>
      <c r="B49" s="211"/>
      <c r="C49" s="17">
        <v>184</v>
      </c>
      <c r="D49" s="17">
        <v>202</v>
      </c>
      <c r="E49" s="17">
        <v>386</v>
      </c>
      <c r="F49"/>
      <c r="G49" s="53"/>
    </row>
    <row r="50" spans="1:8" ht="15">
      <c r="A50"/>
      <c r="B50"/>
      <c r="C50"/>
      <c r="D50"/>
      <c r="E50"/>
      <c r="F50"/>
      <c r="G50"/>
      <c r="H50"/>
    </row>
    <row r="51" spans="1:9" ht="15">
      <c r="A51"/>
      <c r="B51"/>
      <c r="C51"/>
      <c r="D51"/>
      <c r="E51"/>
      <c r="F51"/>
      <c r="G51"/>
      <c r="H51"/>
      <c r="I51"/>
    </row>
    <row r="52" spans="1:9" ht="15">
      <c r="A52"/>
      <c r="B52"/>
      <c r="C52"/>
      <c r="D52"/>
      <c r="E52"/>
      <c r="F52"/>
      <c r="G52"/>
      <c r="H52"/>
      <c r="I52"/>
    </row>
    <row r="53" spans="1:9" ht="15">
      <c r="A53"/>
      <c r="B53"/>
      <c r="C53"/>
      <c r="D53"/>
      <c r="E53"/>
      <c r="F53"/>
      <c r="G53"/>
      <c r="H53"/>
      <c r="I53"/>
    </row>
    <row r="54" spans="1:9" ht="15">
      <c r="A54"/>
      <c r="B54"/>
      <c r="C54"/>
      <c r="D54"/>
      <c r="E54"/>
      <c r="F54"/>
      <c r="G54"/>
      <c r="H54"/>
      <c r="I54"/>
    </row>
    <row r="55" spans="1:9" ht="15">
      <c r="A55"/>
      <c r="B55"/>
      <c r="C55"/>
      <c r="D55"/>
      <c r="E55"/>
      <c r="F55"/>
      <c r="G55"/>
      <c r="H55"/>
      <c r="I55"/>
    </row>
    <row r="56" spans="1:9" ht="15">
      <c r="A56"/>
      <c r="B56"/>
      <c r="C56"/>
      <c r="D56"/>
      <c r="E56"/>
      <c r="F56"/>
      <c r="G56"/>
      <c r="H56"/>
      <c r="I56"/>
    </row>
    <row r="57" spans="1:9" ht="15">
      <c r="A57"/>
      <c r="B57"/>
      <c r="C57"/>
      <c r="D57"/>
      <c r="E57"/>
      <c r="F57"/>
      <c r="G57"/>
      <c r="H57"/>
      <c r="I57"/>
    </row>
    <row r="58" spans="1:9" ht="15">
      <c r="A58"/>
      <c r="B58"/>
      <c r="C58"/>
      <c r="D58"/>
      <c r="E58"/>
      <c r="F58"/>
      <c r="G58"/>
      <c r="H58"/>
      <c r="I58"/>
    </row>
    <row r="59" spans="1:9" ht="15">
      <c r="A59"/>
      <c r="B59"/>
      <c r="C59"/>
      <c r="D59"/>
      <c r="E59"/>
      <c r="F59"/>
      <c r="G59"/>
      <c r="H59"/>
      <c r="I59"/>
    </row>
    <row r="60" spans="1:9" ht="15">
      <c r="A60"/>
      <c r="B60"/>
      <c r="C60"/>
      <c r="D60"/>
      <c r="E60"/>
      <c r="F60"/>
      <c r="G60"/>
      <c r="H60"/>
      <c r="I60"/>
    </row>
    <row r="61" spans="1:9" ht="15">
      <c r="A61"/>
      <c r="B61"/>
      <c r="C61"/>
      <c r="D61"/>
      <c r="E61"/>
      <c r="F61"/>
      <c r="G61"/>
      <c r="H61"/>
      <c r="I61"/>
    </row>
    <row r="62" spans="1:9" ht="15">
      <c r="A62"/>
      <c r="B62"/>
      <c r="C62"/>
      <c r="D62"/>
      <c r="E62"/>
      <c r="F62"/>
      <c r="G62"/>
      <c r="H62"/>
      <c r="I62"/>
    </row>
    <row r="63" spans="1:9" ht="15">
      <c r="A63"/>
      <c r="B63"/>
      <c r="C63"/>
      <c r="D63"/>
      <c r="E63"/>
      <c r="F63"/>
      <c r="G63"/>
      <c r="H63"/>
      <c r="I63"/>
    </row>
    <row r="64" spans="1:9" ht="15">
      <c r="A64"/>
      <c r="B64"/>
      <c r="C64"/>
      <c r="D64"/>
      <c r="E64"/>
      <c r="F64"/>
      <c r="G64"/>
      <c r="H64"/>
      <c r="I64"/>
    </row>
    <row r="65" spans="1:9" ht="15">
      <c r="A65"/>
      <c r="B65"/>
      <c r="C65"/>
      <c r="D65"/>
      <c r="E65"/>
      <c r="F65"/>
      <c r="G65"/>
      <c r="H65"/>
      <c r="I65"/>
    </row>
    <row r="66" spans="1:9" ht="15">
      <c r="A66"/>
      <c r="B66"/>
      <c r="C66"/>
      <c r="D66"/>
      <c r="E66"/>
      <c r="F66"/>
      <c r="G66"/>
      <c r="H66"/>
      <c r="I66"/>
    </row>
    <row r="67" spans="1:9" ht="15">
      <c r="A67"/>
      <c r="B67"/>
      <c r="C67"/>
      <c r="D67"/>
      <c r="E67"/>
      <c r="F67"/>
      <c r="G67"/>
      <c r="H67"/>
      <c r="I67"/>
    </row>
    <row r="68" spans="1:9" ht="15">
      <c r="A68"/>
      <c r="B68"/>
      <c r="C68"/>
      <c r="D68"/>
      <c r="E68"/>
      <c r="F68"/>
      <c r="G68"/>
      <c r="H68"/>
      <c r="I68"/>
    </row>
    <row r="69" spans="1:9" ht="15">
      <c r="A69"/>
      <c r="B69"/>
      <c r="C69"/>
      <c r="D69"/>
      <c r="E69"/>
      <c r="F69"/>
      <c r="G69"/>
      <c r="H69"/>
      <c r="I69"/>
    </row>
    <row r="70" spans="1:9" ht="15">
      <c r="A70"/>
      <c r="B70"/>
      <c r="C70"/>
      <c r="D70"/>
      <c r="E70"/>
      <c r="F70"/>
      <c r="G70"/>
      <c r="H70"/>
      <c r="I70"/>
    </row>
    <row r="71" spans="1:9" ht="15">
      <c r="A71"/>
      <c r="B71"/>
      <c r="C71"/>
      <c r="D71"/>
      <c r="E71"/>
      <c r="F71"/>
      <c r="G71"/>
      <c r="H71"/>
      <c r="I71"/>
    </row>
    <row r="72" spans="1:9" ht="15">
      <c r="A72"/>
      <c r="B72"/>
      <c r="C72"/>
      <c r="D72"/>
      <c r="E72"/>
      <c r="F72"/>
      <c r="G72"/>
      <c r="H72"/>
      <c r="I72"/>
    </row>
    <row r="137" ht="15">
      <c r="B137"/>
    </row>
    <row r="138" ht="15">
      <c r="B138"/>
    </row>
    <row r="139" ht="15">
      <c r="B139"/>
    </row>
    <row r="140" ht="15">
      <c r="B140"/>
    </row>
    <row r="141" ht="15">
      <c r="B141"/>
    </row>
    <row r="142" ht="15">
      <c r="B142"/>
    </row>
    <row r="143" ht="15">
      <c r="B143"/>
    </row>
    <row r="144" ht="15">
      <c r="B144"/>
    </row>
    <row r="145" ht="15">
      <c r="B145"/>
    </row>
    <row r="146" ht="15">
      <c r="B146"/>
    </row>
    <row r="147" ht="15">
      <c r="B147"/>
    </row>
    <row r="148" ht="15">
      <c r="B148"/>
    </row>
    <row r="149" ht="15">
      <c r="B149"/>
    </row>
    <row r="150" ht="15">
      <c r="B150"/>
    </row>
    <row r="151" ht="15">
      <c r="B151"/>
    </row>
    <row r="152" ht="15">
      <c r="B152"/>
    </row>
    <row r="153" ht="15">
      <c r="B153"/>
    </row>
    <row r="154" ht="15">
      <c r="B154"/>
    </row>
    <row r="155" ht="15">
      <c r="B155"/>
    </row>
    <row r="156" ht="15">
      <c r="B156"/>
    </row>
    <row r="157" ht="15">
      <c r="B157"/>
    </row>
    <row r="158" ht="15">
      <c r="B158"/>
    </row>
    <row r="159" ht="15">
      <c r="B159"/>
    </row>
    <row r="160" ht="15">
      <c r="B160"/>
    </row>
    <row r="161" ht="15">
      <c r="B161"/>
    </row>
  </sheetData>
  <sheetProtection/>
  <mergeCells count="19">
    <mergeCell ref="A49:B49"/>
    <mergeCell ref="A14:B14"/>
    <mergeCell ref="A15:B15"/>
    <mergeCell ref="A16:B16"/>
    <mergeCell ref="A17:B17"/>
    <mergeCell ref="A9:B9"/>
    <mergeCell ref="A10:B10"/>
    <mergeCell ref="A11:B11"/>
    <mergeCell ref="A12:B12"/>
    <mergeCell ref="A46:B46"/>
    <mergeCell ref="A47:B47"/>
    <mergeCell ref="A48:B48"/>
    <mergeCell ref="A42:E42"/>
    <mergeCell ref="A18:B18"/>
    <mergeCell ref="A8:G8"/>
    <mergeCell ref="A43:B43"/>
    <mergeCell ref="A44:B44"/>
    <mergeCell ref="A45:B45"/>
    <mergeCell ref="A13:B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8" r:id="rId2"/>
  <drawing r:id="rId1"/>
</worksheet>
</file>

<file path=xl/worksheets/sheet20.xml><?xml version="1.0" encoding="utf-8"?>
<worksheet xmlns="http://schemas.openxmlformats.org/spreadsheetml/2006/main" xmlns:r="http://schemas.openxmlformats.org/officeDocument/2006/relationships">
  <sheetPr codeName="Sheet14">
    <pageSetUpPr fitToPage="1"/>
  </sheetPr>
  <dimension ref="A1:O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5.8515625" style="0" customWidth="1"/>
    <col min="4" max="5" width="13.7109375" style="0" customWidth="1"/>
    <col min="6" max="6" width="15.8515625" style="0" customWidth="1"/>
    <col min="7" max="9" width="13.7109375" style="0" customWidth="1"/>
    <col min="14" max="14" width="10.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70</v>
      </c>
      <c r="C2" s="215" t="s">
        <v>70</v>
      </c>
      <c r="D2" s="215" t="s">
        <v>70</v>
      </c>
      <c r="E2" s="215" t="s">
        <v>70</v>
      </c>
      <c r="F2" s="215" t="s">
        <v>70</v>
      </c>
      <c r="G2" s="215" t="s">
        <v>70</v>
      </c>
      <c r="H2" s="215" t="s">
        <v>70</v>
      </c>
      <c r="I2" s="215" t="s">
        <v>70</v>
      </c>
    </row>
    <row r="3" spans="2:14" ht="30" customHeight="1">
      <c r="B3" s="212" t="s">
        <v>2</v>
      </c>
      <c r="C3" s="212" t="s">
        <v>2</v>
      </c>
      <c r="D3" s="1" t="s">
        <v>3</v>
      </c>
      <c r="E3" s="1" t="s">
        <v>4</v>
      </c>
      <c r="F3" s="1" t="s">
        <v>5</v>
      </c>
      <c r="G3" s="1" t="s">
        <v>6</v>
      </c>
      <c r="H3" s="1" t="s">
        <v>71</v>
      </c>
      <c r="I3" s="2" t="s">
        <v>8</v>
      </c>
      <c r="K3" s="1" t="s">
        <v>122</v>
      </c>
      <c r="L3" s="10" t="s">
        <v>227</v>
      </c>
      <c r="M3" s="10" t="s">
        <v>125</v>
      </c>
      <c r="N3" s="10" t="s">
        <v>126</v>
      </c>
    </row>
    <row r="4" spans="2:14" ht="12.75">
      <c r="B4" s="209" t="s">
        <v>72</v>
      </c>
      <c r="C4" s="209" t="s">
        <v>72</v>
      </c>
      <c r="D4" s="3">
        <v>13</v>
      </c>
      <c r="E4" s="3">
        <v>91</v>
      </c>
      <c r="F4" s="3">
        <v>46</v>
      </c>
      <c r="G4" s="3">
        <v>25</v>
      </c>
      <c r="H4" s="3">
        <v>9</v>
      </c>
      <c r="I4" s="4">
        <v>184</v>
      </c>
      <c r="K4" s="7">
        <f>((5*D4)+(4*E4)+(3*F4)+(2*G4)+(1*H4))/I9</f>
        <v>3.402173913043478</v>
      </c>
      <c r="L4" s="11">
        <f>SUM(D4:E4)/I9</f>
        <v>0.5652173913043478</v>
      </c>
      <c r="M4" s="11">
        <f>F4/I9</f>
        <v>0.25</v>
      </c>
      <c r="N4" s="11">
        <f>SUM(G4:H4)/I9</f>
        <v>0.18478260869565216</v>
      </c>
    </row>
    <row r="5" spans="2:14" ht="12.75">
      <c r="B5" s="209" t="s">
        <v>73</v>
      </c>
      <c r="C5" s="209" t="s">
        <v>73</v>
      </c>
      <c r="D5" s="3">
        <v>10</v>
      </c>
      <c r="E5" s="3">
        <v>82</v>
      </c>
      <c r="F5" s="3">
        <v>52</v>
      </c>
      <c r="G5" s="3">
        <v>26</v>
      </c>
      <c r="H5" s="3">
        <v>14</v>
      </c>
      <c r="I5" s="4">
        <v>184</v>
      </c>
      <c r="K5" s="7">
        <f>((5*D5)+(4*E5)+(3*F5)+(2*G5)+(1*H5))/I9</f>
        <v>3.260869565217391</v>
      </c>
      <c r="L5" s="11">
        <f>SUM(D5:E5)/I9</f>
        <v>0.5</v>
      </c>
      <c r="M5" s="11">
        <f>F5/I9</f>
        <v>0.2826086956521739</v>
      </c>
      <c r="N5" s="11">
        <f>SUM(G5:H5)/I9</f>
        <v>0.21739130434782608</v>
      </c>
    </row>
    <row r="6" spans="2:14" ht="12.75">
      <c r="B6" s="209" t="s">
        <v>74</v>
      </c>
      <c r="C6" s="209" t="s">
        <v>74</v>
      </c>
      <c r="D6" s="3">
        <v>16</v>
      </c>
      <c r="E6" s="3">
        <v>77</v>
      </c>
      <c r="F6" s="3">
        <v>46</v>
      </c>
      <c r="G6" s="3">
        <v>34</v>
      </c>
      <c r="H6" s="3">
        <v>11</v>
      </c>
      <c r="I6" s="4">
        <v>184</v>
      </c>
      <c r="K6" s="7">
        <f>((5*D6)+(4*E6)+(3*F6)+(2*G6)+(1*H6))/I9</f>
        <v>3.2880434782608696</v>
      </c>
      <c r="L6" s="11">
        <f>SUM(D6:E6)/I9</f>
        <v>0.5054347826086957</v>
      </c>
      <c r="M6" s="11">
        <f>F6/I9</f>
        <v>0.25</v>
      </c>
      <c r="N6" s="11">
        <f>SUM(G6:H6)/I9</f>
        <v>0.24456521739130435</v>
      </c>
    </row>
    <row r="7" spans="2:15" ht="12.75">
      <c r="B7" s="209" t="s">
        <v>75</v>
      </c>
      <c r="C7" s="209" t="s">
        <v>75</v>
      </c>
      <c r="D7" s="3">
        <v>22</v>
      </c>
      <c r="E7" s="3">
        <v>76</v>
      </c>
      <c r="F7" s="3">
        <v>53</v>
      </c>
      <c r="G7" s="3">
        <v>26</v>
      </c>
      <c r="H7" s="3">
        <v>7</v>
      </c>
      <c r="I7" s="4">
        <v>184</v>
      </c>
      <c r="K7" s="7">
        <f>((5*D7)+(4*E7)+(3*F7)+(2*G7)+(1*H7))/I9</f>
        <v>3.4347826086956523</v>
      </c>
      <c r="L7" s="11">
        <f>SUM(D7:E7)/I9</f>
        <v>0.532608695652174</v>
      </c>
      <c r="M7" s="11">
        <f>F7/I9</f>
        <v>0.28804347826086957</v>
      </c>
      <c r="N7" s="11">
        <f>SUM(G7:H7)/I9</f>
        <v>0.1793478260869565</v>
      </c>
      <c r="O7" s="11"/>
    </row>
    <row r="8" spans="2:14" ht="12.75">
      <c r="B8" s="209" t="s">
        <v>76</v>
      </c>
      <c r="C8" s="209" t="s">
        <v>76</v>
      </c>
      <c r="D8" s="3">
        <v>37</v>
      </c>
      <c r="E8" s="3">
        <v>104</v>
      </c>
      <c r="F8" s="3">
        <v>32</v>
      </c>
      <c r="G8" s="3">
        <v>11</v>
      </c>
      <c r="H8" s="3">
        <v>0</v>
      </c>
      <c r="I8" s="4">
        <v>184</v>
      </c>
      <c r="K8" s="7">
        <f>((5*D8)+(4*E8)+(3*F8)+(2*G8)+(1*H8))/I9</f>
        <v>3.907608695652174</v>
      </c>
      <c r="L8" s="11">
        <f>SUM(D8:E8)/I9</f>
        <v>0.7663043478260869</v>
      </c>
      <c r="M8" s="11">
        <f>F8/I9</f>
        <v>0.17391304347826086</v>
      </c>
      <c r="N8" s="11">
        <f>SUM(G8:H8)/I9</f>
        <v>0.059782608695652176</v>
      </c>
    </row>
    <row r="9" spans="2:14" ht="12.75">
      <c r="B9" s="211" t="s">
        <v>14</v>
      </c>
      <c r="C9" s="211" t="s">
        <v>14</v>
      </c>
      <c r="D9" s="211" t="s">
        <v>14</v>
      </c>
      <c r="E9" s="211" t="s">
        <v>14</v>
      </c>
      <c r="F9" s="211" t="s">
        <v>14</v>
      </c>
      <c r="G9" s="211" t="s">
        <v>14</v>
      </c>
      <c r="H9" s="211">
        <v>126</v>
      </c>
      <c r="I9" s="5">
        <v>184</v>
      </c>
      <c r="K9" s="8">
        <f>AVERAGE(K4:K8)</f>
        <v>3.4586956521739127</v>
      </c>
      <c r="L9" s="12">
        <f>AVERAGE(L4:L8)</f>
        <v>0.5739130434782609</v>
      </c>
      <c r="M9" s="12">
        <f>AVERAGE(M4:M8)</f>
        <v>0.24891304347826085</v>
      </c>
      <c r="N9" s="12">
        <f>AVERAGE(N4:N8)</f>
        <v>0.17717391304347826</v>
      </c>
    </row>
    <row r="11" spans="1:9" ht="24.75" customHeight="1">
      <c r="A11" s="15" t="s">
        <v>134</v>
      </c>
      <c r="B11" s="215" t="s">
        <v>70</v>
      </c>
      <c r="C11" s="215" t="s">
        <v>70</v>
      </c>
      <c r="D11" s="215" t="s">
        <v>70</v>
      </c>
      <c r="E11" s="215" t="s">
        <v>70</v>
      </c>
      <c r="F11" s="215" t="s">
        <v>70</v>
      </c>
      <c r="G11" s="215" t="s">
        <v>70</v>
      </c>
      <c r="H11" s="215" t="s">
        <v>70</v>
      </c>
      <c r="I11" s="215" t="s">
        <v>70</v>
      </c>
    </row>
    <row r="12" spans="2:14" ht="30" customHeight="1">
      <c r="B12" s="212" t="s">
        <v>2</v>
      </c>
      <c r="C12" s="212" t="s">
        <v>2</v>
      </c>
      <c r="D12" s="1" t="s">
        <v>3</v>
      </c>
      <c r="E12" s="1" t="s">
        <v>4</v>
      </c>
      <c r="F12" s="1" t="s">
        <v>5</v>
      </c>
      <c r="G12" s="1" t="s">
        <v>6</v>
      </c>
      <c r="H12" s="1" t="s">
        <v>71</v>
      </c>
      <c r="I12" s="2" t="s">
        <v>8</v>
      </c>
      <c r="K12" s="1" t="s">
        <v>122</v>
      </c>
      <c r="L12" s="10" t="s">
        <v>227</v>
      </c>
      <c r="M12" s="10" t="s">
        <v>125</v>
      </c>
      <c r="N12" s="10" t="s">
        <v>126</v>
      </c>
    </row>
    <row r="13" spans="2:14" ht="12.75">
      <c r="B13" s="209" t="s">
        <v>72</v>
      </c>
      <c r="C13" s="209" t="s">
        <v>72</v>
      </c>
      <c r="D13" s="3">
        <v>21</v>
      </c>
      <c r="E13" s="3">
        <v>120</v>
      </c>
      <c r="F13" s="3">
        <v>42</v>
      </c>
      <c r="G13" s="3">
        <v>15</v>
      </c>
      <c r="H13" s="3">
        <v>4</v>
      </c>
      <c r="I13" s="4">
        <v>202</v>
      </c>
      <c r="K13" s="7">
        <f>((5*D13)+(4*E13)+(3*F13)+(2*G13)+(1*H13))/I18</f>
        <v>3.6881188118811883</v>
      </c>
      <c r="L13" s="11">
        <f>SUM(D13:E13)/I18</f>
        <v>0.698019801980198</v>
      </c>
      <c r="M13" s="11">
        <f>F13/I18</f>
        <v>0.2079207920792079</v>
      </c>
      <c r="N13" s="11">
        <f>SUM(G13:H13)/I18</f>
        <v>0.09405940594059406</v>
      </c>
    </row>
    <row r="14" spans="2:14" ht="12.75">
      <c r="B14" s="209" t="s">
        <v>73</v>
      </c>
      <c r="C14" s="209" t="s">
        <v>73</v>
      </c>
      <c r="D14" s="3">
        <v>17</v>
      </c>
      <c r="E14" s="3">
        <v>91</v>
      </c>
      <c r="F14" s="3">
        <v>49</v>
      </c>
      <c r="G14" s="3">
        <v>33</v>
      </c>
      <c r="H14" s="3">
        <v>12</v>
      </c>
      <c r="I14" s="4">
        <v>202</v>
      </c>
      <c r="K14" s="7">
        <f>((5*D14)+(4*E14)+(3*F14)+(2*G14)+(1*H14))/I18</f>
        <v>3.3366336633663365</v>
      </c>
      <c r="L14" s="11">
        <f>SUM(D14:E14)/I18</f>
        <v>0.5346534653465347</v>
      </c>
      <c r="M14" s="11">
        <f>F14/I18</f>
        <v>0.24257425742574257</v>
      </c>
      <c r="N14" s="11">
        <f>SUM(G14:H14)/I18</f>
        <v>0.22277227722772278</v>
      </c>
    </row>
    <row r="15" spans="2:14" ht="12.75">
      <c r="B15" s="209" t="s">
        <v>74</v>
      </c>
      <c r="C15" s="209" t="s">
        <v>74</v>
      </c>
      <c r="D15" s="3">
        <v>31</v>
      </c>
      <c r="E15" s="3">
        <v>103</v>
      </c>
      <c r="F15" s="3">
        <v>48</v>
      </c>
      <c r="G15" s="3">
        <v>17</v>
      </c>
      <c r="H15" s="3">
        <v>3</v>
      </c>
      <c r="I15" s="4">
        <v>202</v>
      </c>
      <c r="K15" s="7">
        <f>((5*D15)+(4*E15)+(3*F15)+(2*G15)+(1*H15))/I18</f>
        <v>3.702970297029703</v>
      </c>
      <c r="L15" s="11">
        <f>SUM(D15:E15)/I18</f>
        <v>0.6633663366336634</v>
      </c>
      <c r="M15" s="11">
        <f>F15/I18</f>
        <v>0.2376237623762376</v>
      </c>
      <c r="N15" s="11">
        <f>SUM(G15:H15)/I18</f>
        <v>0.09900990099009901</v>
      </c>
    </row>
    <row r="16" spans="2:15" ht="12.75">
      <c r="B16" s="209" t="s">
        <v>75</v>
      </c>
      <c r="C16" s="209" t="s">
        <v>75</v>
      </c>
      <c r="D16" s="3">
        <v>31</v>
      </c>
      <c r="E16" s="3">
        <v>99</v>
      </c>
      <c r="F16" s="3">
        <v>52</v>
      </c>
      <c r="G16" s="3">
        <v>15</v>
      </c>
      <c r="H16" s="3">
        <v>5</v>
      </c>
      <c r="I16" s="4">
        <v>202</v>
      </c>
      <c r="K16" s="7">
        <f>((5*D16)+(4*E16)+(3*F16)+(2*G16)+(1*H16))/I18</f>
        <v>3.6732673267326734</v>
      </c>
      <c r="L16" s="11">
        <f>SUM(D16:E16)/I18</f>
        <v>0.6435643564356436</v>
      </c>
      <c r="M16" s="11">
        <f>F16/I18</f>
        <v>0.25742574257425743</v>
      </c>
      <c r="N16" s="11">
        <f>SUM(G16:H16)/I18</f>
        <v>0.09900990099009901</v>
      </c>
      <c r="O16" s="11"/>
    </row>
    <row r="17" spans="2:14" ht="12.75">
      <c r="B17" s="209" t="s">
        <v>76</v>
      </c>
      <c r="C17" s="209" t="s">
        <v>76</v>
      </c>
      <c r="D17" s="3">
        <v>37</v>
      </c>
      <c r="E17" s="3">
        <v>123</v>
      </c>
      <c r="F17" s="3">
        <v>31</v>
      </c>
      <c r="G17" s="3">
        <v>9</v>
      </c>
      <c r="H17" s="3">
        <v>2</v>
      </c>
      <c r="I17" s="4">
        <v>202</v>
      </c>
      <c r="K17" s="7">
        <f>((5*D17)+(4*E17)+(3*F17)+(2*G17)+(1*H17))/I18</f>
        <v>3.910891089108911</v>
      </c>
      <c r="L17" s="11">
        <f>SUM(D17:E17)/I18</f>
        <v>0.7920792079207921</v>
      </c>
      <c r="M17" s="11">
        <f>F17/I18</f>
        <v>0.15346534653465346</v>
      </c>
      <c r="N17" s="11">
        <f>SUM(G17:H17)/I18</f>
        <v>0.054455445544554455</v>
      </c>
    </row>
    <row r="18" spans="2:14" ht="12.75">
      <c r="B18" s="211" t="s">
        <v>14</v>
      </c>
      <c r="C18" s="211" t="s">
        <v>14</v>
      </c>
      <c r="D18" s="211" t="s">
        <v>14</v>
      </c>
      <c r="E18" s="211" t="s">
        <v>14</v>
      </c>
      <c r="F18" s="211" t="s">
        <v>14</v>
      </c>
      <c r="G18" s="211" t="s">
        <v>14</v>
      </c>
      <c r="H18" s="211">
        <v>126</v>
      </c>
      <c r="I18" s="5">
        <v>202</v>
      </c>
      <c r="K18" s="8">
        <f>AVERAGE(K13:K17)</f>
        <v>3.662376237623762</v>
      </c>
      <c r="L18" s="12">
        <f>AVERAGE(L13:L17)</f>
        <v>0.6663366336633663</v>
      </c>
      <c r="M18" s="12">
        <f>AVERAGE(M13:M17)</f>
        <v>0.21980198019801978</v>
      </c>
      <c r="N18" s="12">
        <f>AVERAGE(N13:N17)</f>
        <v>0.11386138613861388</v>
      </c>
    </row>
    <row r="20" spans="1:9" ht="24.75" customHeight="1">
      <c r="A20" s="15" t="s">
        <v>135</v>
      </c>
      <c r="B20" s="215" t="s">
        <v>70</v>
      </c>
      <c r="C20" s="215" t="s">
        <v>70</v>
      </c>
      <c r="D20" s="215" t="s">
        <v>70</v>
      </c>
      <c r="E20" s="215" t="s">
        <v>70</v>
      </c>
      <c r="F20" s="215" t="s">
        <v>70</v>
      </c>
      <c r="G20" s="215" t="s">
        <v>70</v>
      </c>
      <c r="H20" s="215" t="s">
        <v>70</v>
      </c>
      <c r="I20" s="215" t="s">
        <v>70</v>
      </c>
    </row>
    <row r="21" spans="2:14" ht="30" customHeight="1">
      <c r="B21" s="212" t="s">
        <v>2</v>
      </c>
      <c r="C21" s="212" t="s">
        <v>2</v>
      </c>
      <c r="D21" s="1" t="s">
        <v>3</v>
      </c>
      <c r="E21" s="1" t="s">
        <v>4</v>
      </c>
      <c r="F21" s="1" t="s">
        <v>5</v>
      </c>
      <c r="G21" s="1" t="s">
        <v>6</v>
      </c>
      <c r="H21" s="1" t="s">
        <v>71</v>
      </c>
      <c r="I21" s="2" t="s">
        <v>8</v>
      </c>
      <c r="K21" s="1" t="s">
        <v>122</v>
      </c>
      <c r="L21" s="10" t="s">
        <v>227</v>
      </c>
      <c r="M21" s="10" t="s">
        <v>125</v>
      </c>
      <c r="N21" s="10" t="s">
        <v>126</v>
      </c>
    </row>
    <row r="22" spans="2:14" ht="12.75">
      <c r="B22" s="209" t="s">
        <v>72</v>
      </c>
      <c r="C22" s="209" t="s">
        <v>72</v>
      </c>
      <c r="D22" s="3">
        <v>34</v>
      </c>
      <c r="E22" s="3">
        <v>211</v>
      </c>
      <c r="F22" s="3">
        <v>88</v>
      </c>
      <c r="G22" s="3">
        <v>40</v>
      </c>
      <c r="H22" s="3">
        <v>13</v>
      </c>
      <c r="I22" s="4">
        <v>386</v>
      </c>
      <c r="K22" s="7">
        <f>((5*D22)+(4*E22)+(3*F22)+(2*G22)+(1*H22))/I27</f>
        <v>3.551813471502591</v>
      </c>
      <c r="L22" s="11">
        <f>SUM(D22:E22)/I27</f>
        <v>0.6347150259067358</v>
      </c>
      <c r="M22" s="11">
        <f>F22/I27</f>
        <v>0.22797927461139897</v>
      </c>
      <c r="N22" s="11">
        <f>SUM(G22:H22)/I27</f>
        <v>0.13730569948186527</v>
      </c>
    </row>
    <row r="23" spans="2:14" ht="12.75">
      <c r="B23" s="209" t="s">
        <v>73</v>
      </c>
      <c r="C23" s="209" t="s">
        <v>73</v>
      </c>
      <c r="D23" s="3">
        <v>27</v>
      </c>
      <c r="E23" s="3">
        <v>173</v>
      </c>
      <c r="F23" s="3">
        <v>101</v>
      </c>
      <c r="G23" s="3">
        <v>59</v>
      </c>
      <c r="H23" s="3">
        <v>26</v>
      </c>
      <c r="I23" s="4">
        <v>386</v>
      </c>
      <c r="K23" s="7">
        <f>((5*D23)+(4*E23)+(3*F23)+(2*G23)+(1*H23))/I27</f>
        <v>3.300518134715026</v>
      </c>
      <c r="L23" s="11">
        <f>SUM(D23:E23)/I27</f>
        <v>0.5181347150259067</v>
      </c>
      <c r="M23" s="11">
        <f>F23/I27</f>
        <v>0.2616580310880829</v>
      </c>
      <c r="N23" s="11">
        <f>SUM(G23:H23)/I27</f>
        <v>0.22020725388601037</v>
      </c>
    </row>
    <row r="24" spans="2:14" ht="12.75">
      <c r="B24" s="209" t="s">
        <v>74</v>
      </c>
      <c r="C24" s="209" t="s">
        <v>74</v>
      </c>
      <c r="D24" s="3">
        <v>47</v>
      </c>
      <c r="E24" s="3">
        <v>180</v>
      </c>
      <c r="F24" s="3">
        <v>94</v>
      </c>
      <c r="G24" s="3">
        <v>51</v>
      </c>
      <c r="H24" s="3">
        <v>14</v>
      </c>
      <c r="I24" s="4">
        <v>386</v>
      </c>
      <c r="K24" s="7">
        <f>((5*D24)+(4*E24)+(3*F24)+(2*G24)+(1*H24))/I27</f>
        <v>3.505181347150259</v>
      </c>
      <c r="L24" s="11">
        <f>SUM(D24:E24)/I27</f>
        <v>0.5880829015544041</v>
      </c>
      <c r="M24" s="11">
        <f>F24/I27</f>
        <v>0.24352331606217617</v>
      </c>
      <c r="N24" s="11">
        <f>SUM(G24:H24)/I27</f>
        <v>0.16839378238341968</v>
      </c>
    </row>
    <row r="25" spans="2:15" ht="12.75">
      <c r="B25" s="209" t="s">
        <v>75</v>
      </c>
      <c r="C25" s="209" t="s">
        <v>75</v>
      </c>
      <c r="D25" s="3">
        <v>53</v>
      </c>
      <c r="E25" s="3">
        <v>175</v>
      </c>
      <c r="F25" s="3">
        <v>105</v>
      </c>
      <c r="G25" s="3">
        <v>41</v>
      </c>
      <c r="H25" s="3">
        <v>12</v>
      </c>
      <c r="I25" s="4">
        <v>386</v>
      </c>
      <c r="K25" s="7">
        <f>((5*D25)+(4*E25)+(3*F25)+(2*G25)+(1*H25))/I27</f>
        <v>3.5595854922279795</v>
      </c>
      <c r="L25" s="11">
        <f>SUM(D25:E25)/I27</f>
        <v>0.5906735751295337</v>
      </c>
      <c r="M25" s="11">
        <f>F25/I27</f>
        <v>0.27202072538860106</v>
      </c>
      <c r="N25" s="11">
        <f>SUM(G25:H25)/I27</f>
        <v>0.13730569948186527</v>
      </c>
      <c r="O25" s="11"/>
    </row>
    <row r="26" spans="2:14" ht="12.75">
      <c r="B26" s="209" t="s">
        <v>76</v>
      </c>
      <c r="C26" s="209" t="s">
        <v>76</v>
      </c>
      <c r="D26" s="3">
        <v>74</v>
      </c>
      <c r="E26" s="3">
        <v>227</v>
      </c>
      <c r="F26" s="3">
        <v>63</v>
      </c>
      <c r="G26" s="3">
        <v>20</v>
      </c>
      <c r="H26" s="3">
        <v>2</v>
      </c>
      <c r="I26" s="4">
        <v>386</v>
      </c>
      <c r="K26" s="7">
        <f>((5*D26)+(4*E26)+(3*F26)+(2*G26)+(1*H26))/I27</f>
        <v>3.9093264248704664</v>
      </c>
      <c r="L26" s="11">
        <f>SUM(D26:E26)/I27</f>
        <v>0.7797927461139896</v>
      </c>
      <c r="M26" s="11">
        <f>F26/I27</f>
        <v>0.16321243523316062</v>
      </c>
      <c r="N26" s="11">
        <f>SUM(G26:H26)/I27</f>
        <v>0.05699481865284974</v>
      </c>
    </row>
    <row r="27" spans="2:14" ht="12.75">
      <c r="B27" s="211" t="s">
        <v>14</v>
      </c>
      <c r="C27" s="211" t="s">
        <v>14</v>
      </c>
      <c r="D27" s="211" t="s">
        <v>14</v>
      </c>
      <c r="E27" s="211" t="s">
        <v>14</v>
      </c>
      <c r="F27" s="211" t="s">
        <v>14</v>
      </c>
      <c r="G27" s="211" t="s">
        <v>14</v>
      </c>
      <c r="H27" s="211">
        <v>126</v>
      </c>
      <c r="I27" s="5">
        <v>386</v>
      </c>
      <c r="K27" s="8">
        <f>AVERAGE(K22:K26)</f>
        <v>3.5652849740932644</v>
      </c>
      <c r="L27" s="12">
        <f>AVERAGE(L22:L26)</f>
        <v>0.622279792746114</v>
      </c>
      <c r="M27" s="12">
        <f>AVERAGE(M22:M26)</f>
        <v>0.23367875647668393</v>
      </c>
      <c r="N27" s="12">
        <f>AVERAGE(N22:N26)</f>
        <v>0.14404145077720204</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0" r:id="rId2"/>
  <drawing r:id="rId1"/>
</worksheet>
</file>

<file path=xl/worksheets/sheet21.xml><?xml version="1.0" encoding="utf-8"?>
<worksheet xmlns="http://schemas.openxmlformats.org/spreadsheetml/2006/main" xmlns:r="http://schemas.openxmlformats.org/officeDocument/2006/relationships">
  <sheetPr codeName="Sheet15">
    <pageSetUpPr fitToPage="1"/>
  </sheetPr>
  <dimension ref="A1:N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45.140625" style="0" customWidth="1"/>
    <col min="4" max="5" width="13.7109375" style="0" customWidth="1"/>
    <col min="6" max="6" width="15.28125" style="0" customWidth="1"/>
    <col min="7" max="9" width="13.7109375" style="0" customWidth="1"/>
    <col min="14" max="14" width="11.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77</v>
      </c>
      <c r="C2" s="215" t="s">
        <v>77</v>
      </c>
      <c r="D2" s="215" t="s">
        <v>77</v>
      </c>
      <c r="E2" s="215" t="s">
        <v>77</v>
      </c>
      <c r="F2" s="215" t="s">
        <v>77</v>
      </c>
      <c r="G2" s="215" t="s">
        <v>77</v>
      </c>
      <c r="H2" s="215" t="s">
        <v>77</v>
      </c>
      <c r="I2" s="215" t="s">
        <v>77</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78</v>
      </c>
      <c r="C4" s="209" t="s">
        <v>78</v>
      </c>
      <c r="D4" s="3">
        <v>39</v>
      </c>
      <c r="E4" s="3">
        <v>79</v>
      </c>
      <c r="F4" s="3">
        <v>43</v>
      </c>
      <c r="G4" s="3">
        <v>19</v>
      </c>
      <c r="H4" s="3">
        <v>4</v>
      </c>
      <c r="I4" s="4">
        <v>184</v>
      </c>
      <c r="K4" s="7">
        <f>((5*D4)+(4*E4)+(3*F4)+(2*G4)+(1*H4))/I9</f>
        <v>3.7065217391304346</v>
      </c>
      <c r="L4" s="11">
        <f>SUM(D4:E4)/I9</f>
        <v>0.6413043478260869</v>
      </c>
      <c r="M4" s="11">
        <f>F4/I9</f>
        <v>0.23369565217391305</v>
      </c>
      <c r="N4" s="11">
        <f>SUM(G4:H4)/I9</f>
        <v>0.125</v>
      </c>
    </row>
    <row r="5" spans="2:14" ht="12.75">
      <c r="B5" s="209" t="s">
        <v>79</v>
      </c>
      <c r="C5" s="209" t="s">
        <v>79</v>
      </c>
      <c r="D5" s="3">
        <v>12</v>
      </c>
      <c r="E5" s="3">
        <v>49</v>
      </c>
      <c r="F5" s="3">
        <v>49</v>
      </c>
      <c r="G5" s="3">
        <v>58</v>
      </c>
      <c r="H5" s="3">
        <v>16</v>
      </c>
      <c r="I5" s="4">
        <v>184</v>
      </c>
      <c r="K5" s="7">
        <f>((5*D5)+(4*E5)+(3*F5)+(2*G5)+(1*H5))/I9</f>
        <v>2.907608695652174</v>
      </c>
      <c r="L5" s="11">
        <f>SUM(D5:E5)/I9</f>
        <v>0.33152173913043476</v>
      </c>
      <c r="M5" s="11">
        <f>F5/I9</f>
        <v>0.266304347826087</v>
      </c>
      <c r="N5" s="11">
        <f>SUM(G5:H5)/I9</f>
        <v>0.40217391304347827</v>
      </c>
    </row>
    <row r="6" spans="2:14" ht="12.75">
      <c r="B6" s="209" t="s">
        <v>80</v>
      </c>
      <c r="C6" s="209" t="s">
        <v>80</v>
      </c>
      <c r="D6" s="3">
        <v>21</v>
      </c>
      <c r="E6" s="3">
        <v>84</v>
      </c>
      <c r="F6" s="3">
        <v>52</v>
      </c>
      <c r="G6" s="3">
        <v>24</v>
      </c>
      <c r="H6" s="3">
        <v>3</v>
      </c>
      <c r="I6" s="4">
        <v>184</v>
      </c>
      <c r="K6" s="7">
        <f>((5*D6)+(4*E6)+(3*F6)+(2*G6)+(1*H6))/I9</f>
        <v>3.5217391304347827</v>
      </c>
      <c r="L6" s="11">
        <f>SUM(D6:E6)/I9</f>
        <v>0.5706521739130435</v>
      </c>
      <c r="M6" s="11">
        <f>F6/I9</f>
        <v>0.2826086956521739</v>
      </c>
      <c r="N6" s="11">
        <f>SUM(G6:H6)/I9</f>
        <v>0.14673913043478262</v>
      </c>
    </row>
    <row r="7" spans="2:14" ht="12.75">
      <c r="B7" s="209" t="s">
        <v>81</v>
      </c>
      <c r="C7" s="209" t="s">
        <v>81</v>
      </c>
      <c r="D7" s="3">
        <v>37</v>
      </c>
      <c r="E7" s="3">
        <v>106</v>
      </c>
      <c r="F7" s="3">
        <v>35</v>
      </c>
      <c r="G7" s="3">
        <v>6</v>
      </c>
      <c r="H7" s="3">
        <v>0</v>
      </c>
      <c r="I7" s="4">
        <v>184</v>
      </c>
      <c r="K7" s="7">
        <f>((5*D7)+(4*E7)+(3*F7)+(2*G7)+(1*H7))/I9</f>
        <v>3.9456521739130435</v>
      </c>
      <c r="L7" s="11">
        <f>SUM(D7:E7)/I9</f>
        <v>0.7771739130434783</v>
      </c>
      <c r="M7" s="11">
        <f>F7/I9</f>
        <v>0.19021739130434784</v>
      </c>
      <c r="N7" s="11">
        <f>SUM(G7:H7)/I9</f>
        <v>0.03260869565217391</v>
      </c>
    </row>
    <row r="8" spans="2:14" ht="12.75">
      <c r="B8" s="209" t="s">
        <v>82</v>
      </c>
      <c r="C8" s="209" t="s">
        <v>82</v>
      </c>
      <c r="D8" s="3">
        <v>13</v>
      </c>
      <c r="E8" s="3">
        <v>101</v>
      </c>
      <c r="F8" s="3">
        <v>51</v>
      </c>
      <c r="G8" s="3">
        <v>18</v>
      </c>
      <c r="H8" s="3">
        <v>1</v>
      </c>
      <c r="I8" s="4">
        <v>184</v>
      </c>
      <c r="K8" s="7">
        <f>((5*D8)+(4*E8)+(3*F8)+(2*G8)+(1*H8))/I9</f>
        <v>3.5815217391304346</v>
      </c>
      <c r="L8" s="11">
        <f>SUM(D8:E8)/I9</f>
        <v>0.6195652173913043</v>
      </c>
      <c r="M8" s="11">
        <f>F8/I9</f>
        <v>0.27717391304347827</v>
      </c>
      <c r="N8" s="11">
        <f>SUM(G8:H8)/I9</f>
        <v>0.10326086956521739</v>
      </c>
    </row>
    <row r="9" spans="2:14" ht="12.75">
      <c r="B9" s="211" t="s">
        <v>14</v>
      </c>
      <c r="C9" s="211" t="s">
        <v>14</v>
      </c>
      <c r="D9" s="211" t="s">
        <v>14</v>
      </c>
      <c r="E9" s="211" t="s">
        <v>14</v>
      </c>
      <c r="F9" s="211" t="s">
        <v>14</v>
      </c>
      <c r="G9" s="211" t="s">
        <v>14</v>
      </c>
      <c r="H9" s="211">
        <v>125</v>
      </c>
      <c r="I9" s="5">
        <v>184</v>
      </c>
      <c r="K9" s="8">
        <f>AVERAGE(K4:K8)</f>
        <v>3.5326086956521734</v>
      </c>
      <c r="L9" s="12">
        <f>AVERAGE(L4:L8)</f>
        <v>0.5880434782608696</v>
      </c>
      <c r="M9" s="12">
        <f>AVERAGE(M4:M8)</f>
        <v>0.25</v>
      </c>
      <c r="N9" s="12">
        <f>AVERAGE(N4:N8)</f>
        <v>0.16195652173913044</v>
      </c>
    </row>
    <row r="11" spans="1:9" ht="24.75" customHeight="1">
      <c r="A11" s="15" t="s">
        <v>134</v>
      </c>
      <c r="B11" s="215" t="s">
        <v>77</v>
      </c>
      <c r="C11" s="215" t="s">
        <v>77</v>
      </c>
      <c r="D11" s="215" t="s">
        <v>77</v>
      </c>
      <c r="E11" s="215" t="s">
        <v>77</v>
      </c>
      <c r="F11" s="215" t="s">
        <v>77</v>
      </c>
      <c r="G11" s="215" t="s">
        <v>77</v>
      </c>
      <c r="H11" s="215" t="s">
        <v>77</v>
      </c>
      <c r="I11" s="215" t="s">
        <v>77</v>
      </c>
    </row>
    <row r="12" spans="2:14" ht="30" customHeight="1">
      <c r="B12" s="212" t="s">
        <v>2</v>
      </c>
      <c r="C12" s="212" t="s">
        <v>2</v>
      </c>
      <c r="D12" s="1" t="s">
        <v>3</v>
      </c>
      <c r="E12" s="1" t="s">
        <v>4</v>
      </c>
      <c r="F12" s="1" t="s">
        <v>5</v>
      </c>
      <c r="G12" s="1" t="s">
        <v>6</v>
      </c>
      <c r="H12" s="1" t="s">
        <v>7</v>
      </c>
      <c r="I12" s="2" t="s">
        <v>8</v>
      </c>
      <c r="K12" s="1" t="s">
        <v>122</v>
      </c>
      <c r="L12" s="10" t="s">
        <v>227</v>
      </c>
      <c r="M12" s="10" t="s">
        <v>125</v>
      </c>
      <c r="N12" s="10" t="s">
        <v>126</v>
      </c>
    </row>
    <row r="13" spans="2:14" ht="12.75">
      <c r="B13" s="209" t="s">
        <v>78</v>
      </c>
      <c r="C13" s="209" t="s">
        <v>78</v>
      </c>
      <c r="D13" s="3">
        <v>45</v>
      </c>
      <c r="E13" s="3">
        <v>104</v>
      </c>
      <c r="F13" s="3">
        <v>29</v>
      </c>
      <c r="G13" s="3">
        <v>16</v>
      </c>
      <c r="H13" s="3">
        <v>8</v>
      </c>
      <c r="I13" s="4">
        <v>202</v>
      </c>
      <c r="K13" s="7">
        <f>((5*D13)+(4*E13)+(3*F13)+(2*G13)+(1*H13))/I18</f>
        <v>3.801980198019802</v>
      </c>
      <c r="L13" s="11">
        <f>SUM(D13:E13)/I18</f>
        <v>0.7376237623762376</v>
      </c>
      <c r="M13" s="11">
        <f>F13/I18</f>
        <v>0.14356435643564355</v>
      </c>
      <c r="N13" s="11">
        <f>SUM(G13:H13)/I18</f>
        <v>0.1188118811881188</v>
      </c>
    </row>
    <row r="14" spans="2:14" ht="12.75">
      <c r="B14" s="209" t="s">
        <v>79</v>
      </c>
      <c r="C14" s="209" t="s">
        <v>79</v>
      </c>
      <c r="D14" s="3">
        <v>21</v>
      </c>
      <c r="E14" s="3">
        <v>75</v>
      </c>
      <c r="F14" s="3">
        <v>41</v>
      </c>
      <c r="G14" s="3">
        <v>37</v>
      </c>
      <c r="H14" s="3">
        <v>28</v>
      </c>
      <c r="I14" s="4">
        <v>202</v>
      </c>
      <c r="K14" s="7">
        <f>((5*D14)+(4*E14)+(3*F14)+(2*G14)+(1*H14))/I18</f>
        <v>3.118811881188119</v>
      </c>
      <c r="L14" s="11">
        <f>SUM(D14:E14)/I18</f>
        <v>0.4752475247524752</v>
      </c>
      <c r="M14" s="11">
        <f>F14/I18</f>
        <v>0.20297029702970298</v>
      </c>
      <c r="N14" s="11">
        <f>SUM(G14:H14)/I18</f>
        <v>0.3217821782178218</v>
      </c>
    </row>
    <row r="15" spans="2:14" ht="12.75">
      <c r="B15" s="209" t="s">
        <v>80</v>
      </c>
      <c r="C15" s="209" t="s">
        <v>80</v>
      </c>
      <c r="D15" s="3">
        <v>19</v>
      </c>
      <c r="E15" s="3">
        <v>73</v>
      </c>
      <c r="F15" s="3">
        <v>68</v>
      </c>
      <c r="G15" s="3">
        <v>23</v>
      </c>
      <c r="H15" s="3">
        <v>19</v>
      </c>
      <c r="I15" s="4">
        <v>202</v>
      </c>
      <c r="K15" s="7">
        <f>((5*D15)+(4*E15)+(3*F15)+(2*G15)+(1*H15))/I18</f>
        <v>3.2475247524752477</v>
      </c>
      <c r="L15" s="11">
        <f>SUM(D15:E15)/I18</f>
        <v>0.45544554455445546</v>
      </c>
      <c r="M15" s="11">
        <f>F15/I18</f>
        <v>0.33663366336633666</v>
      </c>
      <c r="N15" s="11">
        <f>SUM(G15:H15)/I18</f>
        <v>0.2079207920792079</v>
      </c>
    </row>
    <row r="16" spans="2:14" ht="12.75">
      <c r="B16" s="209" t="s">
        <v>81</v>
      </c>
      <c r="C16" s="209" t="s">
        <v>81</v>
      </c>
      <c r="D16" s="3">
        <v>37</v>
      </c>
      <c r="E16" s="3">
        <v>120</v>
      </c>
      <c r="F16" s="3">
        <v>36</v>
      </c>
      <c r="G16" s="3">
        <v>5</v>
      </c>
      <c r="H16" s="3">
        <v>4</v>
      </c>
      <c r="I16" s="4">
        <v>202</v>
      </c>
      <c r="K16" s="7">
        <f>((5*D16)+(4*E16)+(3*F16)+(2*G16)+(1*H16))/I18</f>
        <v>3.896039603960396</v>
      </c>
      <c r="L16" s="11">
        <f>SUM(D16:E16)/I18</f>
        <v>0.7772277227722773</v>
      </c>
      <c r="M16" s="11">
        <f>F16/I18</f>
        <v>0.1782178217821782</v>
      </c>
      <c r="N16" s="11">
        <f>SUM(G16:H16)/I18</f>
        <v>0.04455445544554455</v>
      </c>
    </row>
    <row r="17" spans="2:14" ht="12.75">
      <c r="B17" s="209" t="s">
        <v>82</v>
      </c>
      <c r="C17" s="209" t="s">
        <v>82</v>
      </c>
      <c r="D17" s="3">
        <v>18</v>
      </c>
      <c r="E17" s="3">
        <v>99</v>
      </c>
      <c r="F17" s="3">
        <v>60</v>
      </c>
      <c r="G17" s="3">
        <v>16</v>
      </c>
      <c r="H17" s="3">
        <v>9</v>
      </c>
      <c r="I17" s="4">
        <v>202</v>
      </c>
      <c r="K17" s="7">
        <f>((5*D17)+(4*E17)+(3*F17)+(2*G17)+(1*H17))/I18</f>
        <v>3.5</v>
      </c>
      <c r="L17" s="11">
        <f>SUM(D17:E17)/I18</f>
        <v>0.5792079207920792</v>
      </c>
      <c r="M17" s="11">
        <f>F17/I18</f>
        <v>0.297029702970297</v>
      </c>
      <c r="N17" s="11">
        <f>SUM(G17:H17)/I18</f>
        <v>0.12376237623762376</v>
      </c>
    </row>
    <row r="18" spans="2:14" ht="12.75">
      <c r="B18" s="211" t="s">
        <v>14</v>
      </c>
      <c r="C18" s="211" t="s">
        <v>14</v>
      </c>
      <c r="D18" s="211" t="s">
        <v>14</v>
      </c>
      <c r="E18" s="211" t="s">
        <v>14</v>
      </c>
      <c r="F18" s="211" t="s">
        <v>14</v>
      </c>
      <c r="G18" s="211" t="s">
        <v>14</v>
      </c>
      <c r="H18" s="211">
        <v>125</v>
      </c>
      <c r="I18" s="5">
        <v>202</v>
      </c>
      <c r="K18" s="8">
        <f>AVERAGE(K13:K17)</f>
        <v>3.512871287128713</v>
      </c>
      <c r="L18" s="12">
        <f>AVERAGE(L13:L17)</f>
        <v>0.6049504950495049</v>
      </c>
      <c r="M18" s="12">
        <f>AVERAGE(M13:M17)</f>
        <v>0.23168316831683167</v>
      </c>
      <c r="N18" s="12">
        <f>AVERAGE(N13:N17)</f>
        <v>0.16336633663366337</v>
      </c>
    </row>
    <row r="20" spans="1:9" ht="24.75" customHeight="1">
      <c r="A20" s="15" t="s">
        <v>135</v>
      </c>
      <c r="B20" s="215" t="s">
        <v>77</v>
      </c>
      <c r="C20" s="215" t="s">
        <v>77</v>
      </c>
      <c r="D20" s="215" t="s">
        <v>77</v>
      </c>
      <c r="E20" s="215" t="s">
        <v>77</v>
      </c>
      <c r="F20" s="215" t="s">
        <v>77</v>
      </c>
      <c r="G20" s="215" t="s">
        <v>77</v>
      </c>
      <c r="H20" s="215" t="s">
        <v>77</v>
      </c>
      <c r="I20" s="215" t="s">
        <v>77</v>
      </c>
    </row>
    <row r="21" spans="2:14" ht="30" customHeight="1">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78</v>
      </c>
      <c r="C22" s="209" t="s">
        <v>78</v>
      </c>
      <c r="D22" s="3">
        <v>84</v>
      </c>
      <c r="E22" s="3">
        <v>183</v>
      </c>
      <c r="F22" s="3">
        <v>72</v>
      </c>
      <c r="G22" s="3">
        <v>35</v>
      </c>
      <c r="H22" s="3">
        <v>12</v>
      </c>
      <c r="I22" s="4">
        <v>386</v>
      </c>
      <c r="K22" s="7">
        <f>((5*D22)+(4*E22)+(3*F22)+(2*G22)+(1*H22))/I27</f>
        <v>3.756476683937824</v>
      </c>
      <c r="L22" s="11">
        <f>SUM(D22:E22)/I27</f>
        <v>0.6917098445595855</v>
      </c>
      <c r="M22" s="11">
        <f>F22/I27</f>
        <v>0.18652849740932642</v>
      </c>
      <c r="N22" s="11">
        <f>SUM(G22:H22)/I27</f>
        <v>0.12176165803108809</v>
      </c>
    </row>
    <row r="23" spans="2:14" ht="12.75">
      <c r="B23" s="209" t="s">
        <v>79</v>
      </c>
      <c r="C23" s="209" t="s">
        <v>79</v>
      </c>
      <c r="D23" s="3">
        <v>33</v>
      </c>
      <c r="E23" s="3">
        <v>124</v>
      </c>
      <c r="F23" s="3">
        <v>90</v>
      </c>
      <c r="G23" s="3">
        <v>95</v>
      </c>
      <c r="H23" s="3">
        <v>44</v>
      </c>
      <c r="I23" s="4">
        <v>386</v>
      </c>
      <c r="K23" s="7">
        <f>((5*D23)+(4*E23)+(3*F23)+(2*G23)+(1*H23))/I27</f>
        <v>3.018134715025907</v>
      </c>
      <c r="L23" s="11">
        <f>SUM(D23:E23)/I27</f>
        <v>0.4067357512953368</v>
      </c>
      <c r="M23" s="11">
        <f>F23/I27</f>
        <v>0.23316062176165803</v>
      </c>
      <c r="N23" s="11">
        <f>SUM(G23:H23)/I27</f>
        <v>0.3601036269430052</v>
      </c>
    </row>
    <row r="24" spans="2:14" ht="12.75">
      <c r="B24" s="209" t="s">
        <v>80</v>
      </c>
      <c r="C24" s="209" t="s">
        <v>80</v>
      </c>
      <c r="D24" s="3">
        <v>40</v>
      </c>
      <c r="E24" s="3">
        <v>157</v>
      </c>
      <c r="F24" s="3">
        <v>120</v>
      </c>
      <c r="G24" s="3">
        <v>47</v>
      </c>
      <c r="H24" s="3">
        <v>22</v>
      </c>
      <c r="I24" s="4">
        <v>386</v>
      </c>
      <c r="K24" s="7">
        <f>((5*D24)+(4*E24)+(3*F24)+(2*G24)+(1*H24))/I27</f>
        <v>3.378238341968912</v>
      </c>
      <c r="L24" s="11">
        <f>SUM(D24:E24)/I27</f>
        <v>0.5103626943005182</v>
      </c>
      <c r="M24" s="11">
        <f>F24/I27</f>
        <v>0.31088082901554404</v>
      </c>
      <c r="N24" s="11">
        <f>SUM(G24:H24)/I27</f>
        <v>0.17875647668393782</v>
      </c>
    </row>
    <row r="25" spans="2:14" ht="12.75">
      <c r="B25" s="209" t="s">
        <v>81</v>
      </c>
      <c r="C25" s="209" t="s">
        <v>81</v>
      </c>
      <c r="D25" s="3">
        <v>74</v>
      </c>
      <c r="E25" s="3">
        <v>226</v>
      </c>
      <c r="F25" s="3">
        <v>71</v>
      </c>
      <c r="G25" s="3">
        <v>11</v>
      </c>
      <c r="H25" s="3">
        <v>4</v>
      </c>
      <c r="I25" s="4">
        <v>386</v>
      </c>
      <c r="K25" s="7">
        <f>((5*D25)+(4*E25)+(3*F25)+(2*G25)+(1*H25))/I27</f>
        <v>3.9196891191709846</v>
      </c>
      <c r="L25" s="11">
        <f>SUM(D25:E25)/I27</f>
        <v>0.7772020725388601</v>
      </c>
      <c r="M25" s="11">
        <f>F25/I27</f>
        <v>0.18393782383419688</v>
      </c>
      <c r="N25" s="11">
        <f>SUM(G25:H25)/I27</f>
        <v>0.038860103626943004</v>
      </c>
    </row>
    <row r="26" spans="2:14" ht="12.75">
      <c r="B26" s="209" t="s">
        <v>82</v>
      </c>
      <c r="C26" s="209" t="s">
        <v>82</v>
      </c>
      <c r="D26" s="3">
        <v>31</v>
      </c>
      <c r="E26" s="3">
        <v>200</v>
      </c>
      <c r="F26" s="3">
        <v>111</v>
      </c>
      <c r="G26" s="3">
        <v>34</v>
      </c>
      <c r="H26" s="3">
        <v>10</v>
      </c>
      <c r="I26" s="4">
        <v>386</v>
      </c>
      <c r="K26" s="7">
        <f>((5*D26)+(4*E26)+(3*F26)+(2*G26)+(1*H26))/I27</f>
        <v>3.538860103626943</v>
      </c>
      <c r="L26" s="11">
        <f>SUM(D26:E26)/I27</f>
        <v>0.5984455958549223</v>
      </c>
      <c r="M26" s="11">
        <f>F26/I27</f>
        <v>0.28756476683937826</v>
      </c>
      <c r="N26" s="11">
        <f>SUM(G26:H26)/I27</f>
        <v>0.11398963730569948</v>
      </c>
    </row>
    <row r="27" spans="2:14" ht="12.75">
      <c r="B27" s="211" t="s">
        <v>14</v>
      </c>
      <c r="C27" s="211" t="s">
        <v>14</v>
      </c>
      <c r="D27" s="211" t="s">
        <v>14</v>
      </c>
      <c r="E27" s="211" t="s">
        <v>14</v>
      </c>
      <c r="F27" s="211" t="s">
        <v>14</v>
      </c>
      <c r="G27" s="211" t="s">
        <v>14</v>
      </c>
      <c r="H27" s="211">
        <v>125</v>
      </c>
      <c r="I27" s="5">
        <v>386</v>
      </c>
      <c r="K27" s="8">
        <f>AVERAGE(K22:K26)</f>
        <v>3.5222797927461142</v>
      </c>
      <c r="L27" s="12">
        <f>AVERAGE(L22:L26)</f>
        <v>0.5968911917098445</v>
      </c>
      <c r="M27" s="12">
        <f>AVERAGE(M22:M26)</f>
        <v>0.2404145077720207</v>
      </c>
      <c r="N27" s="12">
        <f>AVERAGE(N22:N26)</f>
        <v>0.16269430051813472</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4"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N21"/>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5.421875" style="0" customWidth="1"/>
    <col min="4" max="5" width="13.7109375" style="0" customWidth="1"/>
    <col min="6" max="6" width="14.57421875" style="0" customWidth="1"/>
    <col min="7" max="9" width="13.7109375" style="0" customWidth="1"/>
    <col min="14" max="14" width="10.00390625" style="0" bestFit="1"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83</v>
      </c>
      <c r="C2" s="215" t="s">
        <v>83</v>
      </c>
      <c r="D2" s="215" t="s">
        <v>83</v>
      </c>
      <c r="E2" s="215" t="s">
        <v>83</v>
      </c>
      <c r="F2" s="215" t="s">
        <v>83</v>
      </c>
      <c r="G2" s="215" t="s">
        <v>83</v>
      </c>
      <c r="H2" s="215" t="s">
        <v>83</v>
      </c>
      <c r="I2" s="215" t="s">
        <v>83</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84</v>
      </c>
      <c r="C4" s="209" t="s">
        <v>84</v>
      </c>
      <c r="D4" s="3">
        <v>14</v>
      </c>
      <c r="E4" s="3">
        <v>83</v>
      </c>
      <c r="F4" s="3">
        <v>44</v>
      </c>
      <c r="G4" s="3">
        <v>37</v>
      </c>
      <c r="H4" s="3">
        <v>6</v>
      </c>
      <c r="I4" s="4">
        <v>184</v>
      </c>
      <c r="K4" s="7">
        <f>((5*D4)+(4*E4)+(3*F4)+(2*G4)+(1*H4))/I7</f>
        <v>3.3369565217391304</v>
      </c>
      <c r="L4" s="11">
        <f>SUM(D4:E4)/I7</f>
        <v>0.5271739130434783</v>
      </c>
      <c r="M4" s="11">
        <f>F4/I7</f>
        <v>0.2391304347826087</v>
      </c>
      <c r="N4" s="11">
        <f>SUM(G4:H4)/I7</f>
        <v>0.23369565217391305</v>
      </c>
    </row>
    <row r="5" spans="2:14" ht="12.75">
      <c r="B5" s="209" t="s">
        <v>85</v>
      </c>
      <c r="C5" s="209" t="s">
        <v>85</v>
      </c>
      <c r="D5" s="3">
        <v>24</v>
      </c>
      <c r="E5" s="3">
        <v>106</v>
      </c>
      <c r="F5" s="3">
        <v>44</v>
      </c>
      <c r="G5" s="3">
        <v>8</v>
      </c>
      <c r="H5" s="3">
        <v>2</v>
      </c>
      <c r="I5" s="4">
        <v>184</v>
      </c>
      <c r="K5" s="7">
        <f>((5*D5)+(4*E5)+(3*F5)+(2*G5)+(1*H5))/I7</f>
        <v>3.7717391304347827</v>
      </c>
      <c r="L5" s="11">
        <f>SUM(D5:E5)/I7</f>
        <v>0.7065217391304348</v>
      </c>
      <c r="M5" s="11">
        <f>F5/I7</f>
        <v>0.2391304347826087</v>
      </c>
      <c r="N5" s="11">
        <f>SUM(G5:H5)/I7</f>
        <v>0.05434782608695652</v>
      </c>
    </row>
    <row r="6" spans="2:14" ht="12.75">
      <c r="B6" s="209" t="s">
        <v>86</v>
      </c>
      <c r="C6" s="209" t="s">
        <v>86</v>
      </c>
      <c r="D6" s="3">
        <v>53</v>
      </c>
      <c r="E6" s="3">
        <v>88</v>
      </c>
      <c r="F6" s="3">
        <v>38</v>
      </c>
      <c r="G6" s="3">
        <v>4</v>
      </c>
      <c r="H6" s="3">
        <v>1</v>
      </c>
      <c r="I6" s="4">
        <v>184</v>
      </c>
      <c r="K6" s="7">
        <f>((5*D6)+(4*E6)+(3*F6)+(2*G6)+(1*H6))/I7</f>
        <v>4.021739130434782</v>
      </c>
      <c r="L6" s="11">
        <f>SUM(D6:E6)/I7</f>
        <v>0.7663043478260869</v>
      </c>
      <c r="M6" s="11">
        <f>F6/I7</f>
        <v>0.20652173913043478</v>
      </c>
      <c r="N6" s="11">
        <f>SUM(G6:H6)/I7</f>
        <v>0.02717391304347826</v>
      </c>
    </row>
    <row r="7" spans="2:14" ht="12.75">
      <c r="B7" s="211" t="s">
        <v>14</v>
      </c>
      <c r="C7" s="211" t="s">
        <v>14</v>
      </c>
      <c r="D7" s="211" t="s">
        <v>14</v>
      </c>
      <c r="E7" s="211" t="s">
        <v>14</v>
      </c>
      <c r="F7" s="211" t="s">
        <v>14</v>
      </c>
      <c r="G7" s="211" t="s">
        <v>14</v>
      </c>
      <c r="H7" s="211">
        <v>125</v>
      </c>
      <c r="I7" s="5">
        <v>184</v>
      </c>
      <c r="K7" s="8">
        <f>AVERAGE(K4:K6)</f>
        <v>3.710144927536232</v>
      </c>
      <c r="L7" s="12">
        <f>AVERAGE(L4:L6)</f>
        <v>0.6666666666666666</v>
      </c>
      <c r="M7" s="12">
        <f>AVERAGE(M4:M6)</f>
        <v>0.2282608695652174</v>
      </c>
      <c r="N7" s="12">
        <f>AVERAGE(N4:N6)</f>
        <v>0.10507246376811595</v>
      </c>
    </row>
    <row r="9" spans="1:9" ht="24.75" customHeight="1">
      <c r="A9" s="15" t="s">
        <v>134</v>
      </c>
      <c r="B9" s="215" t="s">
        <v>83</v>
      </c>
      <c r="C9" s="215" t="s">
        <v>83</v>
      </c>
      <c r="D9" s="215" t="s">
        <v>83</v>
      </c>
      <c r="E9" s="215" t="s">
        <v>83</v>
      </c>
      <c r="F9" s="215" t="s">
        <v>83</v>
      </c>
      <c r="G9" s="215" t="s">
        <v>83</v>
      </c>
      <c r="H9" s="215" t="s">
        <v>83</v>
      </c>
      <c r="I9" s="215" t="s">
        <v>83</v>
      </c>
    </row>
    <row r="10" spans="2:14" ht="30" customHeight="1">
      <c r="B10" s="212" t="s">
        <v>2</v>
      </c>
      <c r="C10" s="212" t="s">
        <v>2</v>
      </c>
      <c r="D10" s="1" t="s">
        <v>3</v>
      </c>
      <c r="E10" s="1" t="s">
        <v>4</v>
      </c>
      <c r="F10" s="1" t="s">
        <v>5</v>
      </c>
      <c r="G10" s="1" t="s">
        <v>6</v>
      </c>
      <c r="H10" s="1" t="s">
        <v>7</v>
      </c>
      <c r="I10" s="2" t="s">
        <v>8</v>
      </c>
      <c r="K10" s="1" t="s">
        <v>122</v>
      </c>
      <c r="L10" s="10" t="s">
        <v>227</v>
      </c>
      <c r="M10" s="10" t="s">
        <v>125</v>
      </c>
      <c r="N10" s="10" t="s">
        <v>126</v>
      </c>
    </row>
    <row r="11" spans="2:14" ht="12.75">
      <c r="B11" s="209" t="s">
        <v>84</v>
      </c>
      <c r="C11" s="209" t="s">
        <v>84</v>
      </c>
      <c r="D11" s="3">
        <v>24</v>
      </c>
      <c r="E11" s="3">
        <v>102</v>
      </c>
      <c r="F11" s="3">
        <v>34</v>
      </c>
      <c r="G11" s="3">
        <v>29</v>
      </c>
      <c r="H11" s="3">
        <v>13</v>
      </c>
      <c r="I11" s="4">
        <v>202</v>
      </c>
      <c r="K11" s="7">
        <f>((5*D11)+(4*E11)+(3*F11)+(2*G11)+(1*H11))/I14</f>
        <v>3.4702970297029703</v>
      </c>
      <c r="L11" s="11">
        <f>SUM(D11:E11)/I14</f>
        <v>0.6237623762376238</v>
      </c>
      <c r="M11" s="11">
        <f>F11/I14</f>
        <v>0.16831683168316833</v>
      </c>
      <c r="N11" s="11">
        <f>SUM(G11:H11)/I14</f>
        <v>0.2079207920792079</v>
      </c>
    </row>
    <row r="12" spans="2:14" ht="12.75">
      <c r="B12" s="209" t="s">
        <v>85</v>
      </c>
      <c r="C12" s="209" t="s">
        <v>85</v>
      </c>
      <c r="D12" s="3">
        <v>21</v>
      </c>
      <c r="E12" s="3">
        <v>104</v>
      </c>
      <c r="F12" s="3">
        <v>52</v>
      </c>
      <c r="G12" s="3">
        <v>18</v>
      </c>
      <c r="H12" s="3">
        <v>7</v>
      </c>
      <c r="I12" s="4">
        <v>202</v>
      </c>
      <c r="K12" s="7">
        <f>((5*D12)+(4*E12)+(3*F12)+(2*G12)+(1*H12))/I14</f>
        <v>3.5643564356435644</v>
      </c>
      <c r="L12" s="11">
        <f>SUM(D12:E12)/I14</f>
        <v>0.6188118811881188</v>
      </c>
      <c r="M12" s="11">
        <f>F12/I14</f>
        <v>0.25742574257425743</v>
      </c>
      <c r="N12" s="11">
        <f>SUM(G12:H12)/I14</f>
        <v>0.12376237623762376</v>
      </c>
    </row>
    <row r="13" spans="2:14" ht="12.75">
      <c r="B13" s="209" t="s">
        <v>86</v>
      </c>
      <c r="C13" s="209" t="s">
        <v>86</v>
      </c>
      <c r="D13" s="3">
        <v>78</v>
      </c>
      <c r="E13" s="3">
        <v>102</v>
      </c>
      <c r="F13" s="3">
        <v>17</v>
      </c>
      <c r="G13" s="3">
        <v>4</v>
      </c>
      <c r="H13" s="3">
        <v>1</v>
      </c>
      <c r="I13" s="4">
        <v>202</v>
      </c>
      <c r="K13" s="7">
        <f>((5*D13)+(4*E13)+(3*F13)+(2*G13)+(1*H13))/I14</f>
        <v>4.247524752475248</v>
      </c>
      <c r="L13" s="11">
        <f>SUM(D13:E13)/I14</f>
        <v>0.8910891089108911</v>
      </c>
      <c r="M13" s="11">
        <f>F13/I14</f>
        <v>0.08415841584158416</v>
      </c>
      <c r="N13" s="11">
        <f>SUM(G13:H13)/I14</f>
        <v>0.024752475247524754</v>
      </c>
    </row>
    <row r="14" spans="2:14" ht="12.75">
      <c r="B14" s="211" t="s">
        <v>14</v>
      </c>
      <c r="C14" s="211" t="s">
        <v>14</v>
      </c>
      <c r="D14" s="211" t="s">
        <v>14</v>
      </c>
      <c r="E14" s="211" t="s">
        <v>14</v>
      </c>
      <c r="F14" s="211" t="s">
        <v>14</v>
      </c>
      <c r="G14" s="211" t="s">
        <v>14</v>
      </c>
      <c r="H14" s="211">
        <v>125</v>
      </c>
      <c r="I14" s="5">
        <v>202</v>
      </c>
      <c r="K14" s="8">
        <f>AVERAGE(K11:K13)</f>
        <v>3.760726072607261</v>
      </c>
      <c r="L14" s="12">
        <f>AVERAGE(L11:L13)</f>
        <v>0.7112211221122112</v>
      </c>
      <c r="M14" s="12">
        <f>AVERAGE(M11:M13)</f>
        <v>0.16996699669966997</v>
      </c>
      <c r="N14" s="12">
        <f>AVERAGE(N11:N13)</f>
        <v>0.1188118811881188</v>
      </c>
    </row>
    <row r="16" spans="1:9" ht="24.75" customHeight="1">
      <c r="A16" s="15" t="s">
        <v>135</v>
      </c>
      <c r="B16" s="215" t="s">
        <v>83</v>
      </c>
      <c r="C16" s="215" t="s">
        <v>83</v>
      </c>
      <c r="D16" s="215" t="s">
        <v>83</v>
      </c>
      <c r="E16" s="215" t="s">
        <v>83</v>
      </c>
      <c r="F16" s="215" t="s">
        <v>83</v>
      </c>
      <c r="G16" s="215" t="s">
        <v>83</v>
      </c>
      <c r="H16" s="215" t="s">
        <v>83</v>
      </c>
      <c r="I16" s="215" t="s">
        <v>83</v>
      </c>
    </row>
    <row r="17" spans="2:14" ht="30" customHeight="1">
      <c r="B17" s="212" t="s">
        <v>2</v>
      </c>
      <c r="C17" s="212" t="s">
        <v>2</v>
      </c>
      <c r="D17" s="1" t="s">
        <v>3</v>
      </c>
      <c r="E17" s="1" t="s">
        <v>4</v>
      </c>
      <c r="F17" s="1" t="s">
        <v>5</v>
      </c>
      <c r="G17" s="1" t="s">
        <v>6</v>
      </c>
      <c r="H17" s="1" t="s">
        <v>7</v>
      </c>
      <c r="I17" s="2" t="s">
        <v>8</v>
      </c>
      <c r="K17" s="1" t="s">
        <v>122</v>
      </c>
      <c r="L17" s="10" t="s">
        <v>227</v>
      </c>
      <c r="M17" s="10" t="s">
        <v>125</v>
      </c>
      <c r="N17" s="10" t="s">
        <v>126</v>
      </c>
    </row>
    <row r="18" spans="2:14" ht="12.75">
      <c r="B18" s="209" t="s">
        <v>84</v>
      </c>
      <c r="C18" s="209" t="s">
        <v>84</v>
      </c>
      <c r="D18" s="3">
        <v>38</v>
      </c>
      <c r="E18" s="3">
        <v>185</v>
      </c>
      <c r="F18" s="3">
        <v>78</v>
      </c>
      <c r="G18" s="3">
        <v>66</v>
      </c>
      <c r="H18" s="3">
        <v>19</v>
      </c>
      <c r="I18" s="4">
        <v>386</v>
      </c>
      <c r="K18" s="7">
        <f>((5*D18)+(4*E18)+(3*F18)+(2*G18)+(1*H18))/I21</f>
        <v>3.406735751295337</v>
      </c>
      <c r="L18" s="11">
        <f>SUM(D18:E18)/I21</f>
        <v>0.5777202072538861</v>
      </c>
      <c r="M18" s="11">
        <f>F18/I21</f>
        <v>0.20207253886010362</v>
      </c>
      <c r="N18" s="11">
        <f>SUM(G18:H18)/I21</f>
        <v>0.22020725388601037</v>
      </c>
    </row>
    <row r="19" spans="2:14" ht="12.75">
      <c r="B19" s="209" t="s">
        <v>85</v>
      </c>
      <c r="C19" s="209" t="s">
        <v>85</v>
      </c>
      <c r="D19" s="3">
        <v>45</v>
      </c>
      <c r="E19" s="3">
        <v>210</v>
      </c>
      <c r="F19" s="3">
        <v>96</v>
      </c>
      <c r="G19" s="3">
        <v>26</v>
      </c>
      <c r="H19" s="3">
        <v>9</v>
      </c>
      <c r="I19" s="4">
        <v>386</v>
      </c>
      <c r="K19" s="7">
        <f>((5*D19)+(4*E19)+(3*F19)+(2*G19)+(1*H19))/I21</f>
        <v>3.6632124352331608</v>
      </c>
      <c r="L19" s="11">
        <f>SUM(D19:E19)/I21</f>
        <v>0.6606217616580311</v>
      </c>
      <c r="M19" s="11">
        <f>F19/I21</f>
        <v>0.24870466321243523</v>
      </c>
      <c r="N19" s="11">
        <f>SUM(G19:H19)/I21</f>
        <v>0.09067357512953368</v>
      </c>
    </row>
    <row r="20" spans="2:14" ht="12.75">
      <c r="B20" s="209" t="s">
        <v>86</v>
      </c>
      <c r="C20" s="209" t="s">
        <v>86</v>
      </c>
      <c r="D20" s="3">
        <v>131</v>
      </c>
      <c r="E20" s="3">
        <v>190</v>
      </c>
      <c r="F20" s="3">
        <v>55</v>
      </c>
      <c r="G20" s="3">
        <v>8</v>
      </c>
      <c r="H20" s="3">
        <v>2</v>
      </c>
      <c r="I20" s="4">
        <v>386</v>
      </c>
      <c r="K20" s="7">
        <f>((5*D20)+(4*E20)+(3*F20)+(2*G20)+(1*H20))/I21</f>
        <v>4.139896373056994</v>
      </c>
      <c r="L20" s="11">
        <f>SUM(D20:E20)/I21</f>
        <v>0.8316062176165803</v>
      </c>
      <c r="M20" s="11">
        <f>F20/I21</f>
        <v>0.14248704663212436</v>
      </c>
      <c r="N20" s="11">
        <f>SUM(G20:H20)/I21</f>
        <v>0.025906735751295335</v>
      </c>
    </row>
    <row r="21" spans="2:14" ht="12.75">
      <c r="B21" s="211" t="s">
        <v>14</v>
      </c>
      <c r="C21" s="211" t="s">
        <v>14</v>
      </c>
      <c r="D21" s="211" t="s">
        <v>14</v>
      </c>
      <c r="E21" s="211" t="s">
        <v>14</v>
      </c>
      <c r="F21" s="211" t="s">
        <v>14</v>
      </c>
      <c r="G21" s="211" t="s">
        <v>14</v>
      </c>
      <c r="H21" s="211">
        <v>125</v>
      </c>
      <c r="I21" s="5">
        <v>386</v>
      </c>
      <c r="K21" s="8">
        <f>AVERAGE(K18:K20)</f>
        <v>3.7366148531951637</v>
      </c>
      <c r="L21" s="12">
        <f>AVERAGE(L18:L20)</f>
        <v>0.6899827288428324</v>
      </c>
      <c r="M21" s="12">
        <f>AVERAGE(M18:M20)</f>
        <v>0.19775474956822106</v>
      </c>
      <c r="N21" s="12">
        <f>AVERAGE(N18:N20)</f>
        <v>0.11226252158894645</v>
      </c>
    </row>
  </sheetData>
  <sheetProtection/>
  <mergeCells count="19">
    <mergeCell ref="B21:H21"/>
    <mergeCell ref="B16:I16"/>
    <mergeCell ref="B17:C17"/>
    <mergeCell ref="B18:C18"/>
    <mergeCell ref="B19:C19"/>
    <mergeCell ref="B20:C20"/>
    <mergeCell ref="B9:I9"/>
    <mergeCell ref="B10:C10"/>
    <mergeCell ref="B11:C11"/>
    <mergeCell ref="B12:C12"/>
    <mergeCell ref="B13:C13"/>
    <mergeCell ref="B14:H14"/>
    <mergeCell ref="B5:C5"/>
    <mergeCell ref="B2:I2"/>
    <mergeCell ref="B7:H7"/>
    <mergeCell ref="B4:C4"/>
    <mergeCell ref="B1:I1"/>
    <mergeCell ref="B6:C6"/>
    <mergeCell ref="B3:C3"/>
  </mergeCells>
  <printOptions/>
  <pageMargins left="0.75" right="0.75" top="1" bottom="1" header="0.5" footer="0.5"/>
  <pageSetup fitToHeight="1" fitToWidth="1" horizontalDpi="600" verticalDpi="600" orientation="landscape" paperSize="9" scale="71" r:id="rId2"/>
  <drawing r:id="rId1"/>
</worksheet>
</file>

<file path=xl/worksheets/sheet23.xml><?xml version="1.0" encoding="utf-8"?>
<worksheet xmlns="http://schemas.openxmlformats.org/spreadsheetml/2006/main" xmlns:r="http://schemas.openxmlformats.org/officeDocument/2006/relationships">
  <sheetPr codeName="Sheet17">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61.8515625" style="0" customWidth="1"/>
    <col min="4" max="9" width="13.7109375" style="0" customWidth="1"/>
    <col min="14" max="14" width="11.1406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87</v>
      </c>
      <c r="C2" s="215" t="s">
        <v>87</v>
      </c>
      <c r="D2" s="215" t="s">
        <v>87</v>
      </c>
      <c r="E2" s="215" t="s">
        <v>87</v>
      </c>
      <c r="F2" s="215" t="s">
        <v>87</v>
      </c>
      <c r="G2" s="215" t="s">
        <v>87</v>
      </c>
      <c r="H2" s="215" t="s">
        <v>87</v>
      </c>
      <c r="I2" s="215" t="s">
        <v>87</v>
      </c>
    </row>
    <row r="3" spans="2:14" ht="38.25">
      <c r="B3" s="212" t="s">
        <v>2</v>
      </c>
      <c r="C3" s="212" t="s">
        <v>2</v>
      </c>
      <c r="D3" s="1" t="s">
        <v>3</v>
      </c>
      <c r="E3" s="1" t="s">
        <v>4</v>
      </c>
      <c r="F3" s="1" t="s">
        <v>5</v>
      </c>
      <c r="G3" s="1" t="s">
        <v>6</v>
      </c>
      <c r="H3" s="1" t="s">
        <v>7</v>
      </c>
      <c r="I3" s="2" t="s">
        <v>8</v>
      </c>
      <c r="K3" s="1" t="s">
        <v>122</v>
      </c>
      <c r="L3" s="10" t="s">
        <v>227</v>
      </c>
      <c r="M3" s="10" t="s">
        <v>125</v>
      </c>
      <c r="N3" s="10" t="s">
        <v>126</v>
      </c>
    </row>
    <row r="4" spans="2:14" ht="12.75">
      <c r="B4" s="209" t="s">
        <v>88</v>
      </c>
      <c r="C4" s="209" t="s">
        <v>88</v>
      </c>
      <c r="D4" s="3">
        <v>47</v>
      </c>
      <c r="E4" s="3">
        <v>93</v>
      </c>
      <c r="F4" s="3">
        <v>36</v>
      </c>
      <c r="G4" s="3">
        <v>8</v>
      </c>
      <c r="H4" s="3">
        <v>0</v>
      </c>
      <c r="I4" s="4">
        <v>184</v>
      </c>
      <c r="K4" s="7">
        <f>((5*D4)+(4*E4)+(3*F4)+(2*G4)+(1*H4))/I8</f>
        <v>3.972826086956522</v>
      </c>
      <c r="L4" s="11">
        <f>SUM(D4:E4)/I8</f>
        <v>0.7608695652173914</v>
      </c>
      <c r="M4" s="11">
        <f>F4/I8</f>
        <v>0.1956521739130435</v>
      </c>
      <c r="N4" s="11">
        <f>SUM(G4:H4)/I8</f>
        <v>0.043478260869565216</v>
      </c>
    </row>
    <row r="5" spans="2:14" ht="12.75">
      <c r="B5" s="209" t="s">
        <v>89</v>
      </c>
      <c r="C5" s="209" t="s">
        <v>89</v>
      </c>
      <c r="D5" s="3">
        <v>30</v>
      </c>
      <c r="E5" s="3">
        <v>70</v>
      </c>
      <c r="F5" s="3">
        <v>68</v>
      </c>
      <c r="G5" s="3">
        <v>14</v>
      </c>
      <c r="H5" s="3">
        <v>2</v>
      </c>
      <c r="I5" s="4">
        <v>184</v>
      </c>
      <c r="K5" s="7">
        <f>((5*D5)+(4*E5)+(3*F5)+(2*G5)+(1*H5))/I8</f>
        <v>3.608695652173913</v>
      </c>
      <c r="L5" s="11">
        <f>SUM(D5:E5)/I8</f>
        <v>0.5434782608695652</v>
      </c>
      <c r="M5" s="11">
        <f>F5/I8</f>
        <v>0.3695652173913043</v>
      </c>
      <c r="N5" s="11">
        <f>SUM(G5:H5)/I8</f>
        <v>0.08695652173913043</v>
      </c>
    </row>
    <row r="6" spans="2:14" ht="12.75">
      <c r="B6" s="209" t="s">
        <v>90</v>
      </c>
      <c r="C6" s="209" t="s">
        <v>90</v>
      </c>
      <c r="D6" s="3">
        <v>35</v>
      </c>
      <c r="E6" s="3">
        <v>78</v>
      </c>
      <c r="F6" s="3">
        <v>56</v>
      </c>
      <c r="G6" s="3">
        <v>14</v>
      </c>
      <c r="H6" s="3">
        <v>1</v>
      </c>
      <c r="I6" s="4">
        <v>184</v>
      </c>
      <c r="K6" s="7">
        <f>((5*D6)+(4*E6)+(3*F6)+(2*G6)+(1*H6))/I8</f>
        <v>3.717391304347826</v>
      </c>
      <c r="L6" s="11">
        <f>SUM(D6:E6)/I8</f>
        <v>0.6141304347826086</v>
      </c>
      <c r="M6" s="11">
        <f>F6/I8</f>
        <v>0.30434782608695654</v>
      </c>
      <c r="N6" s="11">
        <f>SUM(G6:H6)/I8</f>
        <v>0.08152173913043478</v>
      </c>
    </row>
    <row r="7" spans="2:14" ht="12.75">
      <c r="B7" s="209" t="s">
        <v>91</v>
      </c>
      <c r="C7" s="209" t="s">
        <v>91</v>
      </c>
      <c r="D7" s="3">
        <v>35</v>
      </c>
      <c r="E7" s="3">
        <v>88</v>
      </c>
      <c r="F7" s="3">
        <v>47</v>
      </c>
      <c r="G7" s="3">
        <v>14</v>
      </c>
      <c r="H7" s="3">
        <v>0</v>
      </c>
      <c r="I7" s="4">
        <v>184</v>
      </c>
      <c r="K7" s="7">
        <f>((5*D7)+(4*E7)+(3*F7)+(2*G7)+(1*H7))/I8</f>
        <v>3.782608695652174</v>
      </c>
      <c r="L7" s="11">
        <f>SUM(D7:E7)/I8</f>
        <v>0.6684782608695652</v>
      </c>
      <c r="M7" s="11">
        <f>F7/I8</f>
        <v>0.2554347826086957</v>
      </c>
      <c r="N7" s="11">
        <f>SUM(G7:H7)/I8</f>
        <v>0.07608695652173914</v>
      </c>
    </row>
    <row r="8" spans="2:14" ht="12.75">
      <c r="B8" s="211" t="s">
        <v>14</v>
      </c>
      <c r="C8" s="211" t="s">
        <v>14</v>
      </c>
      <c r="D8" s="211" t="s">
        <v>14</v>
      </c>
      <c r="E8" s="211" t="s">
        <v>14</v>
      </c>
      <c r="F8" s="211" t="s">
        <v>14</v>
      </c>
      <c r="G8" s="211" t="s">
        <v>14</v>
      </c>
      <c r="H8" s="211">
        <v>124</v>
      </c>
      <c r="I8" s="5">
        <v>184</v>
      </c>
      <c r="K8" s="8">
        <f>AVERAGE(K4:K7)</f>
        <v>3.770380434782609</v>
      </c>
      <c r="L8" s="12">
        <f>AVERAGE(L4:L7)</f>
        <v>0.6467391304347826</v>
      </c>
      <c r="M8" s="12">
        <f>AVERAGE(M4:M7)</f>
        <v>0.28125</v>
      </c>
      <c r="N8" s="12">
        <f>AVERAGE(N4:N7)</f>
        <v>0.07201086956521739</v>
      </c>
    </row>
    <row r="10" spans="1:9" ht="24.75" customHeight="1">
      <c r="A10" s="15" t="s">
        <v>134</v>
      </c>
      <c r="B10" s="215" t="s">
        <v>87</v>
      </c>
      <c r="C10" s="215" t="s">
        <v>87</v>
      </c>
      <c r="D10" s="215" t="s">
        <v>87</v>
      </c>
      <c r="E10" s="215" t="s">
        <v>87</v>
      </c>
      <c r="F10" s="215" t="s">
        <v>87</v>
      </c>
      <c r="G10" s="215" t="s">
        <v>87</v>
      </c>
      <c r="H10" s="215" t="s">
        <v>87</v>
      </c>
      <c r="I10" s="215" t="s">
        <v>87</v>
      </c>
    </row>
    <row r="11" spans="2:14" ht="38.25">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88</v>
      </c>
      <c r="C12" s="209" t="s">
        <v>88</v>
      </c>
      <c r="D12" s="3">
        <v>49</v>
      </c>
      <c r="E12" s="3">
        <v>112</v>
      </c>
      <c r="F12" s="3">
        <v>23</v>
      </c>
      <c r="G12" s="3">
        <v>9</v>
      </c>
      <c r="H12" s="3">
        <v>9</v>
      </c>
      <c r="I12" s="4">
        <v>202</v>
      </c>
      <c r="K12" s="7">
        <f>((5*D12)+(4*E12)+(3*F12)+(2*G12)+(1*H12))/I16</f>
        <v>3.905940594059406</v>
      </c>
      <c r="L12" s="11">
        <f>SUM(D12:E12)/I16</f>
        <v>0.7970297029702971</v>
      </c>
      <c r="M12" s="11">
        <f>F12/I16</f>
        <v>0.11386138613861387</v>
      </c>
      <c r="N12" s="11">
        <f>SUM(G12:H12)/I16</f>
        <v>0.0891089108910891</v>
      </c>
    </row>
    <row r="13" spans="2:14" ht="12.75">
      <c r="B13" s="209" t="s">
        <v>89</v>
      </c>
      <c r="C13" s="209" t="s">
        <v>89</v>
      </c>
      <c r="D13" s="3">
        <v>30</v>
      </c>
      <c r="E13" s="3">
        <v>89</v>
      </c>
      <c r="F13" s="3">
        <v>57</v>
      </c>
      <c r="G13" s="3">
        <v>15</v>
      </c>
      <c r="H13" s="3">
        <v>11</v>
      </c>
      <c r="I13" s="4">
        <v>202</v>
      </c>
      <c r="K13" s="7">
        <f>((5*D13)+(4*E13)+(3*F13)+(2*G13)+(1*H13))/I16</f>
        <v>3.5544554455445545</v>
      </c>
      <c r="L13" s="11">
        <f>SUM(D13:E13)/I16</f>
        <v>0.5891089108910891</v>
      </c>
      <c r="M13" s="11">
        <f>F13/I16</f>
        <v>0.28217821782178215</v>
      </c>
      <c r="N13" s="11">
        <f>SUM(G13:H13)/I16</f>
        <v>0.12871287128712872</v>
      </c>
    </row>
    <row r="14" spans="2:14" ht="12.75">
      <c r="B14" s="209" t="s">
        <v>90</v>
      </c>
      <c r="C14" s="209" t="s">
        <v>90</v>
      </c>
      <c r="D14" s="3">
        <v>34</v>
      </c>
      <c r="E14" s="3">
        <v>84</v>
      </c>
      <c r="F14" s="3">
        <v>53</v>
      </c>
      <c r="G14" s="3">
        <v>15</v>
      </c>
      <c r="H14" s="3">
        <v>16</v>
      </c>
      <c r="I14" s="4">
        <v>202</v>
      </c>
      <c r="K14" s="7">
        <f>((5*D14)+(4*E14)+(3*F14)+(2*G14)+(1*H14))/I16</f>
        <v>3.51980198019802</v>
      </c>
      <c r="L14" s="11">
        <f>SUM(D14:E14)/I16</f>
        <v>0.5841584158415841</v>
      </c>
      <c r="M14" s="11">
        <f>F14/I16</f>
        <v>0.2623762376237624</v>
      </c>
      <c r="N14" s="11">
        <f>SUM(G14:H14)/I16</f>
        <v>0.15346534653465346</v>
      </c>
    </row>
    <row r="15" spans="2:14" ht="12.75">
      <c r="B15" s="209" t="s">
        <v>91</v>
      </c>
      <c r="C15" s="209" t="s">
        <v>91</v>
      </c>
      <c r="D15" s="3">
        <v>32</v>
      </c>
      <c r="E15" s="3">
        <v>87</v>
      </c>
      <c r="F15" s="3">
        <v>49</v>
      </c>
      <c r="G15" s="3">
        <v>20</v>
      </c>
      <c r="H15" s="3">
        <v>14</v>
      </c>
      <c r="I15" s="4">
        <v>202</v>
      </c>
      <c r="K15" s="7">
        <f>((5*D15)+(4*E15)+(3*F15)+(2*G15)+(1*H15))/I16</f>
        <v>3.50990099009901</v>
      </c>
      <c r="L15" s="11">
        <f>SUM(D15:E15)/I16</f>
        <v>0.5891089108910891</v>
      </c>
      <c r="M15" s="11">
        <f>F15/I16</f>
        <v>0.24257425742574257</v>
      </c>
      <c r="N15" s="11">
        <f>SUM(G15:H15)/I16</f>
        <v>0.16831683168316833</v>
      </c>
    </row>
    <row r="16" spans="2:14" ht="12.75">
      <c r="B16" s="211" t="s">
        <v>14</v>
      </c>
      <c r="C16" s="211" t="s">
        <v>14</v>
      </c>
      <c r="D16" s="211" t="s">
        <v>14</v>
      </c>
      <c r="E16" s="211" t="s">
        <v>14</v>
      </c>
      <c r="F16" s="211" t="s">
        <v>14</v>
      </c>
      <c r="G16" s="211" t="s">
        <v>14</v>
      </c>
      <c r="H16" s="211">
        <v>124</v>
      </c>
      <c r="I16" s="5">
        <v>202</v>
      </c>
      <c r="K16" s="8">
        <f>AVERAGE(K12:K15)</f>
        <v>3.6225247524752477</v>
      </c>
      <c r="L16" s="12">
        <f>AVERAGE(L12:L15)</f>
        <v>0.6398514851485149</v>
      </c>
      <c r="M16" s="12">
        <f>AVERAGE(M12:M15)</f>
        <v>0.22524752475247523</v>
      </c>
      <c r="N16" s="12">
        <f>AVERAGE(N12:N15)</f>
        <v>0.1349009900990099</v>
      </c>
    </row>
    <row r="18" spans="1:9" ht="24.75" customHeight="1">
      <c r="A18" s="15" t="s">
        <v>135</v>
      </c>
      <c r="B18" s="215" t="s">
        <v>87</v>
      </c>
      <c r="C18" s="215" t="s">
        <v>87</v>
      </c>
      <c r="D18" s="215" t="s">
        <v>87</v>
      </c>
      <c r="E18" s="215" t="s">
        <v>87</v>
      </c>
      <c r="F18" s="215" t="s">
        <v>87</v>
      </c>
      <c r="G18" s="215" t="s">
        <v>87</v>
      </c>
      <c r="H18" s="215" t="s">
        <v>87</v>
      </c>
      <c r="I18" s="215" t="s">
        <v>87</v>
      </c>
    </row>
    <row r="19" spans="2:14" ht="38.25">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88</v>
      </c>
      <c r="C20" s="209" t="s">
        <v>88</v>
      </c>
      <c r="D20" s="3">
        <v>96</v>
      </c>
      <c r="E20" s="3">
        <v>205</v>
      </c>
      <c r="F20" s="3">
        <v>59</v>
      </c>
      <c r="G20" s="3">
        <v>17</v>
      </c>
      <c r="H20" s="3">
        <v>9</v>
      </c>
      <c r="I20" s="4">
        <v>386</v>
      </c>
      <c r="K20" s="7">
        <f>((5*D20)+(4*E20)+(3*F20)+(2*G20)+(1*H20))/I24</f>
        <v>3.937823834196891</v>
      </c>
      <c r="L20" s="11">
        <f>SUM(D20:E20)/I24</f>
        <v>0.7797927461139896</v>
      </c>
      <c r="M20" s="11">
        <f>F20/I24</f>
        <v>0.15284974093264247</v>
      </c>
      <c r="N20" s="11">
        <f>SUM(G20:H20)/I24</f>
        <v>0.06735751295336788</v>
      </c>
    </row>
    <row r="21" spans="2:14" ht="12.75">
      <c r="B21" s="209" t="s">
        <v>89</v>
      </c>
      <c r="C21" s="209" t="s">
        <v>89</v>
      </c>
      <c r="D21" s="3">
        <v>60</v>
      </c>
      <c r="E21" s="3">
        <v>159</v>
      </c>
      <c r="F21" s="3">
        <v>125</v>
      </c>
      <c r="G21" s="3">
        <v>29</v>
      </c>
      <c r="H21" s="3">
        <v>13</v>
      </c>
      <c r="I21" s="4">
        <v>386</v>
      </c>
      <c r="K21" s="7">
        <f>((5*D21)+(4*E21)+(3*F21)+(2*G21)+(1*H21))/I24</f>
        <v>3.5803108808290154</v>
      </c>
      <c r="L21" s="11">
        <f>SUM(D21:E21)/I24</f>
        <v>0.5673575129533679</v>
      </c>
      <c r="M21" s="11">
        <f>F21/I24</f>
        <v>0.3238341968911917</v>
      </c>
      <c r="N21" s="11">
        <f>SUM(G21:H21)/I24</f>
        <v>0.10880829015544041</v>
      </c>
    </row>
    <row r="22" spans="2:14" ht="12.75">
      <c r="B22" s="209" t="s">
        <v>90</v>
      </c>
      <c r="C22" s="209" t="s">
        <v>90</v>
      </c>
      <c r="D22" s="3">
        <v>69</v>
      </c>
      <c r="E22" s="3">
        <v>162</v>
      </c>
      <c r="F22" s="3">
        <v>109</v>
      </c>
      <c r="G22" s="3">
        <v>29</v>
      </c>
      <c r="H22" s="3">
        <v>17</v>
      </c>
      <c r="I22" s="4">
        <v>386</v>
      </c>
      <c r="K22" s="7">
        <f>((5*D22)+(4*E22)+(3*F22)+(2*G22)+(1*H22))/I24</f>
        <v>3.6139896373056994</v>
      </c>
      <c r="L22" s="11">
        <f>SUM(D22:E22)/I24</f>
        <v>0.5984455958549223</v>
      </c>
      <c r="M22" s="11">
        <f>F22/I24</f>
        <v>0.2823834196891192</v>
      </c>
      <c r="N22" s="11">
        <f>SUM(G22:H22)/I24</f>
        <v>0.11917098445595854</v>
      </c>
    </row>
    <row r="23" spans="2:14" ht="12.75">
      <c r="B23" s="209" t="s">
        <v>91</v>
      </c>
      <c r="C23" s="209" t="s">
        <v>91</v>
      </c>
      <c r="D23" s="3">
        <v>67</v>
      </c>
      <c r="E23" s="3">
        <v>175</v>
      </c>
      <c r="F23" s="3">
        <v>96</v>
      </c>
      <c r="G23" s="3">
        <v>34</v>
      </c>
      <c r="H23" s="3">
        <v>14</v>
      </c>
      <c r="I23" s="4">
        <v>386</v>
      </c>
      <c r="K23" s="7">
        <f>((5*D23)+(4*E23)+(3*F23)+(2*G23)+(1*H23))/I24</f>
        <v>3.639896373056995</v>
      </c>
      <c r="L23" s="11">
        <f>SUM(D23:E23)/I24</f>
        <v>0.6269430051813472</v>
      </c>
      <c r="M23" s="11">
        <f>F23/I24</f>
        <v>0.24870466321243523</v>
      </c>
      <c r="N23" s="11">
        <f>SUM(G23:H23)/I24</f>
        <v>0.12435233160621761</v>
      </c>
    </row>
    <row r="24" spans="2:14" ht="12.75">
      <c r="B24" s="211" t="s">
        <v>14</v>
      </c>
      <c r="C24" s="211" t="s">
        <v>14</v>
      </c>
      <c r="D24" s="211" t="s">
        <v>14</v>
      </c>
      <c r="E24" s="211" t="s">
        <v>14</v>
      </c>
      <c r="F24" s="211" t="s">
        <v>14</v>
      </c>
      <c r="G24" s="211" t="s">
        <v>14</v>
      </c>
      <c r="H24" s="211">
        <v>124</v>
      </c>
      <c r="I24" s="17">
        <v>386</v>
      </c>
      <c r="K24" s="8">
        <f>AVERAGE(K20:K23)</f>
        <v>3.6930051813471505</v>
      </c>
      <c r="L24" s="12">
        <f>AVERAGE(L20:L23)</f>
        <v>0.6431347150259067</v>
      </c>
      <c r="M24" s="12">
        <f>AVERAGE(M20:M23)</f>
        <v>0.25194300518134716</v>
      </c>
      <c r="N24" s="12">
        <f>AVERAGE(N20:N23)</f>
        <v>0.10492227979274611</v>
      </c>
    </row>
  </sheetData>
  <sheetProtection/>
  <mergeCells count="22">
    <mergeCell ref="B22:C22"/>
    <mergeCell ref="B23:C23"/>
    <mergeCell ref="B24:H24"/>
    <mergeCell ref="B16:H16"/>
    <mergeCell ref="B18:I18"/>
    <mergeCell ref="B19:C19"/>
    <mergeCell ref="B20:C20"/>
    <mergeCell ref="B21:C21"/>
    <mergeCell ref="B10:I10"/>
    <mergeCell ref="B11:C11"/>
    <mergeCell ref="B12:C12"/>
    <mergeCell ref="B13:C13"/>
    <mergeCell ref="B14:C14"/>
    <mergeCell ref="B15:C15"/>
    <mergeCell ref="B8:H8"/>
    <mergeCell ref="B5:C5"/>
    <mergeCell ref="B2:I2"/>
    <mergeCell ref="B7:C7"/>
    <mergeCell ref="B4:C4"/>
    <mergeCell ref="B1:I1"/>
    <mergeCell ref="B6:C6"/>
    <mergeCell ref="B3:C3"/>
  </mergeCells>
  <printOptions/>
  <pageMargins left="0.75" right="0.75" top="1" bottom="1" header="0.5" footer="0.5"/>
  <pageSetup fitToHeight="1" fitToWidth="1" horizontalDpi="600" verticalDpi="600" orientation="landscape" paperSize="9" scale="64" r:id="rId2"/>
  <drawing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N27"/>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60.8515625" style="0" customWidth="1"/>
    <col min="4" max="5" width="13.7109375" style="0" customWidth="1"/>
    <col min="6" max="6" width="16.7109375" style="0" customWidth="1"/>
    <col min="7" max="9" width="13.7109375" style="0" customWidth="1"/>
    <col min="14" max="14" width="10.00390625" style="0" bestFit="1"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92</v>
      </c>
      <c r="C2" s="215" t="s">
        <v>92</v>
      </c>
      <c r="D2" s="215" t="s">
        <v>92</v>
      </c>
      <c r="E2" s="215" t="s">
        <v>92</v>
      </c>
      <c r="F2" s="215" t="s">
        <v>92</v>
      </c>
      <c r="G2" s="215" t="s">
        <v>92</v>
      </c>
      <c r="H2" s="215" t="s">
        <v>92</v>
      </c>
      <c r="I2" s="215" t="s">
        <v>92</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93</v>
      </c>
      <c r="C4" s="209" t="s">
        <v>93</v>
      </c>
      <c r="D4" s="3">
        <v>50</v>
      </c>
      <c r="E4" s="3">
        <v>84</v>
      </c>
      <c r="F4" s="3">
        <v>37</v>
      </c>
      <c r="G4" s="3">
        <v>10</v>
      </c>
      <c r="H4" s="3">
        <v>3</v>
      </c>
      <c r="I4" s="4">
        <v>184</v>
      </c>
      <c r="K4" s="7">
        <f>((5*D4)+(4*E4)+(3*F4)+(2*G4)+(1*H4))/I9</f>
        <v>3.9130434782608696</v>
      </c>
      <c r="L4" s="11">
        <f>SUM(D4:E4)/I9</f>
        <v>0.7282608695652174</v>
      </c>
      <c r="M4" s="11">
        <f>F4/I9</f>
        <v>0.20108695652173914</v>
      </c>
      <c r="N4" s="11">
        <f>SUM(G4:H4)/I9</f>
        <v>0.07065217391304347</v>
      </c>
    </row>
    <row r="5" spans="2:14" ht="12.75">
      <c r="B5" s="209" t="s">
        <v>94</v>
      </c>
      <c r="C5" s="209" t="s">
        <v>94</v>
      </c>
      <c r="D5" s="3">
        <v>57</v>
      </c>
      <c r="E5" s="3">
        <v>80</v>
      </c>
      <c r="F5" s="3">
        <v>35</v>
      </c>
      <c r="G5" s="3">
        <v>9</v>
      </c>
      <c r="H5" s="3">
        <v>3</v>
      </c>
      <c r="I5" s="4">
        <v>184</v>
      </c>
      <c r="K5" s="7">
        <f>((5*D5)+(4*E5)+(3*F5)+(2*G5)+(1*H5))/I9</f>
        <v>3.972826086956522</v>
      </c>
      <c r="L5" s="11">
        <f>SUM(D5:E5)/I9</f>
        <v>0.7445652173913043</v>
      </c>
      <c r="M5" s="11">
        <f>F5/I9</f>
        <v>0.19021739130434784</v>
      </c>
      <c r="N5" s="11">
        <f>SUM(G5:H5)/I9</f>
        <v>0.06521739130434782</v>
      </c>
    </row>
    <row r="6" spans="2:14" ht="12.75">
      <c r="B6" s="209" t="s">
        <v>95</v>
      </c>
      <c r="C6" s="209" t="s">
        <v>95</v>
      </c>
      <c r="D6" s="3">
        <v>46</v>
      </c>
      <c r="E6" s="3">
        <v>72</v>
      </c>
      <c r="F6" s="3">
        <v>50</v>
      </c>
      <c r="G6" s="3">
        <v>11</v>
      </c>
      <c r="H6" s="3">
        <v>5</v>
      </c>
      <c r="I6" s="4">
        <v>184</v>
      </c>
      <c r="K6" s="7">
        <f>((5*D6)+(4*E6)+(3*F6)+(2*G6)+(1*H6))/I9</f>
        <v>3.777173913043478</v>
      </c>
      <c r="L6" s="11">
        <f>SUM(D6:E6)/I9</f>
        <v>0.6413043478260869</v>
      </c>
      <c r="M6" s="11">
        <f>F6/I9</f>
        <v>0.2717391304347826</v>
      </c>
      <c r="N6" s="11">
        <f>SUM(G6:H6)/I9</f>
        <v>0.08695652173913043</v>
      </c>
    </row>
    <row r="7" spans="2:14" ht="12.75">
      <c r="B7" s="209" t="s">
        <v>96</v>
      </c>
      <c r="C7" s="209" t="s">
        <v>96</v>
      </c>
      <c r="D7" s="3">
        <v>40</v>
      </c>
      <c r="E7" s="3">
        <v>68</v>
      </c>
      <c r="F7" s="3">
        <v>54</v>
      </c>
      <c r="G7" s="3">
        <v>16</v>
      </c>
      <c r="H7" s="3">
        <v>6</v>
      </c>
      <c r="I7" s="4">
        <v>184</v>
      </c>
      <c r="K7" s="7">
        <f>((5*D7)+(4*E7)+(3*F7)+(2*G7)+(1*H7))/I9</f>
        <v>3.652173913043478</v>
      </c>
      <c r="L7" s="11">
        <f>SUM(D7:E7)/I9</f>
        <v>0.5869565217391305</v>
      </c>
      <c r="M7" s="11">
        <f>F7/I9</f>
        <v>0.29347826086956524</v>
      </c>
      <c r="N7" s="11">
        <f>SUM(G7:H7)/I9</f>
        <v>0.11956521739130435</v>
      </c>
    </row>
    <row r="8" spans="2:14" ht="12.75">
      <c r="B8" s="209" t="s">
        <v>97</v>
      </c>
      <c r="C8" s="209" t="s">
        <v>97</v>
      </c>
      <c r="D8" s="3">
        <v>41</v>
      </c>
      <c r="E8" s="3">
        <v>85</v>
      </c>
      <c r="F8" s="3">
        <v>44</v>
      </c>
      <c r="G8" s="3">
        <v>8</v>
      </c>
      <c r="H8" s="3">
        <v>6</v>
      </c>
      <c r="I8" s="4">
        <v>184</v>
      </c>
      <c r="K8" s="7">
        <f>((5*D8)+(4*E8)+(3*F8)+(2*G8)+(1*H8))/I9</f>
        <v>3.7989130434782608</v>
      </c>
      <c r="L8" s="11">
        <f>SUM(D8:E8)/I9</f>
        <v>0.6847826086956522</v>
      </c>
      <c r="M8" s="11">
        <f>F8/I9</f>
        <v>0.2391304347826087</v>
      </c>
      <c r="N8" s="11">
        <f>SUM(G8:H8)/I9</f>
        <v>0.07608695652173914</v>
      </c>
    </row>
    <row r="9" spans="2:14" ht="12.75">
      <c r="B9" s="211" t="s">
        <v>14</v>
      </c>
      <c r="C9" s="211" t="s">
        <v>14</v>
      </c>
      <c r="D9" s="211" t="s">
        <v>14</v>
      </c>
      <c r="E9" s="211" t="s">
        <v>14</v>
      </c>
      <c r="F9" s="211" t="s">
        <v>14</v>
      </c>
      <c r="G9" s="211" t="s">
        <v>14</v>
      </c>
      <c r="H9" s="211">
        <v>125</v>
      </c>
      <c r="I9" s="5">
        <v>184</v>
      </c>
      <c r="K9" s="8">
        <f>AVERAGE(K4:K8)</f>
        <v>3.822826086956522</v>
      </c>
      <c r="L9" s="12">
        <f>AVERAGE(L4:L8)</f>
        <v>0.6771739130434782</v>
      </c>
      <c r="M9" s="12">
        <f>AVERAGE(M4:M8)</f>
        <v>0.2391304347826087</v>
      </c>
      <c r="N9" s="12">
        <f>AVERAGE(N4:N8)</f>
        <v>0.08369565217391303</v>
      </c>
    </row>
    <row r="11" spans="1:9" ht="24.75" customHeight="1">
      <c r="A11" s="15" t="s">
        <v>134</v>
      </c>
      <c r="B11" s="215" t="s">
        <v>92</v>
      </c>
      <c r="C11" s="215" t="s">
        <v>92</v>
      </c>
      <c r="D11" s="215" t="s">
        <v>92</v>
      </c>
      <c r="E11" s="215" t="s">
        <v>92</v>
      </c>
      <c r="F11" s="215" t="s">
        <v>92</v>
      </c>
      <c r="G11" s="215" t="s">
        <v>92</v>
      </c>
      <c r="H11" s="215" t="s">
        <v>92</v>
      </c>
      <c r="I11" s="215" t="s">
        <v>92</v>
      </c>
    </row>
    <row r="12" spans="2:14" ht="30" customHeight="1">
      <c r="B12" s="212" t="s">
        <v>2</v>
      </c>
      <c r="C12" s="212" t="s">
        <v>2</v>
      </c>
      <c r="D12" s="1" t="s">
        <v>3</v>
      </c>
      <c r="E12" s="1" t="s">
        <v>4</v>
      </c>
      <c r="F12" s="1" t="s">
        <v>5</v>
      </c>
      <c r="G12" s="1" t="s">
        <v>6</v>
      </c>
      <c r="H12" s="1" t="s">
        <v>7</v>
      </c>
      <c r="I12" s="2" t="s">
        <v>8</v>
      </c>
      <c r="K12" s="1" t="s">
        <v>122</v>
      </c>
      <c r="L12" s="10" t="s">
        <v>227</v>
      </c>
      <c r="M12" s="10" t="s">
        <v>125</v>
      </c>
      <c r="N12" s="10" t="s">
        <v>126</v>
      </c>
    </row>
    <row r="13" spans="2:14" ht="12.75">
      <c r="B13" s="209" t="s">
        <v>93</v>
      </c>
      <c r="C13" s="209" t="s">
        <v>93</v>
      </c>
      <c r="D13" s="3">
        <v>51</v>
      </c>
      <c r="E13" s="3">
        <v>98</v>
      </c>
      <c r="F13" s="3">
        <v>34</v>
      </c>
      <c r="G13" s="3">
        <v>11</v>
      </c>
      <c r="H13" s="3">
        <v>8</v>
      </c>
      <c r="I13" s="4">
        <v>202</v>
      </c>
      <c r="K13" s="7">
        <f>((5*D13)+(4*E13)+(3*F13)+(2*G13)+(1*H13))/I18</f>
        <v>3.8564356435643563</v>
      </c>
      <c r="L13" s="11">
        <f>SUM(D13:E13)/I18</f>
        <v>0.7376237623762376</v>
      </c>
      <c r="M13" s="11">
        <f>F13/I18</f>
        <v>0.16831683168316833</v>
      </c>
      <c r="N13" s="11">
        <f>SUM(G13:H13)/I18</f>
        <v>0.09405940594059406</v>
      </c>
    </row>
    <row r="14" spans="2:14" ht="12.75">
      <c r="B14" s="209" t="s">
        <v>94</v>
      </c>
      <c r="C14" s="209" t="s">
        <v>94</v>
      </c>
      <c r="D14" s="3">
        <v>51</v>
      </c>
      <c r="E14" s="3">
        <v>113</v>
      </c>
      <c r="F14" s="3">
        <v>19</v>
      </c>
      <c r="G14" s="3">
        <v>8</v>
      </c>
      <c r="H14" s="3">
        <v>11</v>
      </c>
      <c r="I14" s="4">
        <v>202</v>
      </c>
      <c r="K14" s="7">
        <f>((5*D14)+(4*E14)+(3*F14)+(2*G14)+(1*H14))/I18</f>
        <v>3.9158415841584158</v>
      </c>
      <c r="L14" s="11">
        <f>SUM(D14:E14)/I18</f>
        <v>0.8118811881188119</v>
      </c>
      <c r="M14" s="11">
        <f>F14/I18</f>
        <v>0.09405940594059406</v>
      </c>
      <c r="N14" s="11">
        <f>SUM(G14:H14)/I18</f>
        <v>0.09405940594059406</v>
      </c>
    </row>
    <row r="15" spans="2:14" ht="12.75">
      <c r="B15" s="209" t="s">
        <v>95</v>
      </c>
      <c r="C15" s="209" t="s">
        <v>95</v>
      </c>
      <c r="D15" s="3">
        <v>46</v>
      </c>
      <c r="E15" s="3">
        <v>94</v>
      </c>
      <c r="F15" s="3">
        <v>39</v>
      </c>
      <c r="G15" s="3">
        <v>11</v>
      </c>
      <c r="H15" s="3">
        <v>12</v>
      </c>
      <c r="I15" s="4">
        <v>202</v>
      </c>
      <c r="K15" s="7">
        <f>((5*D15)+(4*E15)+(3*F15)+(2*G15)+(1*H15))/I18</f>
        <v>3.7475247524752477</v>
      </c>
      <c r="L15" s="11">
        <f>SUM(D15:E15)/I18</f>
        <v>0.693069306930693</v>
      </c>
      <c r="M15" s="11">
        <f>F15/I18</f>
        <v>0.19306930693069307</v>
      </c>
      <c r="N15" s="11">
        <f>SUM(G15:H15)/I18</f>
        <v>0.11386138613861387</v>
      </c>
    </row>
    <row r="16" spans="2:14" ht="12.75">
      <c r="B16" s="209" t="s">
        <v>96</v>
      </c>
      <c r="C16" s="209" t="s">
        <v>96</v>
      </c>
      <c r="D16" s="3">
        <v>40</v>
      </c>
      <c r="E16" s="3">
        <v>102</v>
      </c>
      <c r="F16" s="3">
        <v>39</v>
      </c>
      <c r="G16" s="3">
        <v>10</v>
      </c>
      <c r="H16" s="3">
        <v>11</v>
      </c>
      <c r="I16" s="4">
        <v>202</v>
      </c>
      <c r="K16" s="7">
        <f>((5*D16)+(4*E16)+(3*F16)+(2*G16)+(1*H16))/I18</f>
        <v>3.742574257425743</v>
      </c>
      <c r="L16" s="11">
        <f>SUM(D16:E16)/I18</f>
        <v>0.7029702970297029</v>
      </c>
      <c r="M16" s="11">
        <f>F16/I18</f>
        <v>0.19306930693069307</v>
      </c>
      <c r="N16" s="11">
        <f>SUM(G16:H16)/I18</f>
        <v>0.10396039603960396</v>
      </c>
    </row>
    <row r="17" spans="2:14" ht="12.75">
      <c r="B17" s="209" t="s">
        <v>97</v>
      </c>
      <c r="C17" s="209" t="s">
        <v>97</v>
      </c>
      <c r="D17" s="3">
        <v>43</v>
      </c>
      <c r="E17" s="3">
        <v>103</v>
      </c>
      <c r="F17" s="3">
        <v>33</v>
      </c>
      <c r="G17" s="3">
        <v>11</v>
      </c>
      <c r="H17" s="3">
        <v>12</v>
      </c>
      <c r="I17" s="4">
        <v>202</v>
      </c>
      <c r="K17" s="7">
        <f>((5*D17)+(4*E17)+(3*F17)+(2*G17)+(1*H17))/I18</f>
        <v>3.762376237623762</v>
      </c>
      <c r="L17" s="11">
        <f>SUM(D17:E17)/I18</f>
        <v>0.7227722772277227</v>
      </c>
      <c r="M17" s="11">
        <f>F17/I18</f>
        <v>0.16336633663366337</v>
      </c>
      <c r="N17" s="11">
        <f>SUM(G17:H17)/I18</f>
        <v>0.11386138613861387</v>
      </c>
    </row>
    <row r="18" spans="2:14" ht="12.75">
      <c r="B18" s="211" t="s">
        <v>14</v>
      </c>
      <c r="C18" s="211" t="s">
        <v>14</v>
      </c>
      <c r="D18" s="211" t="s">
        <v>14</v>
      </c>
      <c r="E18" s="211" t="s">
        <v>14</v>
      </c>
      <c r="F18" s="211" t="s">
        <v>14</v>
      </c>
      <c r="G18" s="211" t="s">
        <v>14</v>
      </c>
      <c r="H18" s="211">
        <v>125</v>
      </c>
      <c r="I18" s="5">
        <v>202</v>
      </c>
      <c r="K18" s="8">
        <f>AVERAGE(K13:K17)</f>
        <v>3.8049504950495048</v>
      </c>
      <c r="L18" s="12">
        <f>AVERAGE(L13:L17)</f>
        <v>0.7336633663366335</v>
      </c>
      <c r="M18" s="12">
        <f>AVERAGE(M13:M17)</f>
        <v>0.16237623762376238</v>
      </c>
      <c r="N18" s="12">
        <f>AVERAGE(N13:N17)</f>
        <v>0.10396039603960397</v>
      </c>
    </row>
    <row r="20" spans="1:9" ht="24.75" customHeight="1">
      <c r="A20" s="15" t="s">
        <v>135</v>
      </c>
      <c r="B20" s="215" t="s">
        <v>92</v>
      </c>
      <c r="C20" s="215" t="s">
        <v>92</v>
      </c>
      <c r="D20" s="215" t="s">
        <v>92</v>
      </c>
      <c r="E20" s="215" t="s">
        <v>92</v>
      </c>
      <c r="F20" s="215" t="s">
        <v>92</v>
      </c>
      <c r="G20" s="215" t="s">
        <v>92</v>
      </c>
      <c r="H20" s="215" t="s">
        <v>92</v>
      </c>
      <c r="I20" s="215" t="s">
        <v>92</v>
      </c>
    </row>
    <row r="21" spans="2:14" ht="30" customHeight="1">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93</v>
      </c>
      <c r="C22" s="209" t="s">
        <v>93</v>
      </c>
      <c r="D22" s="3">
        <v>101</v>
      </c>
      <c r="E22" s="3">
        <v>182</v>
      </c>
      <c r="F22" s="3">
        <v>71</v>
      </c>
      <c r="G22" s="3">
        <v>21</v>
      </c>
      <c r="H22" s="3">
        <v>11</v>
      </c>
      <c r="I22" s="4">
        <v>386</v>
      </c>
      <c r="K22" s="7">
        <f>((5*D22)+(4*E22)+(3*F22)+(2*G22)+(1*H22))/I27</f>
        <v>3.883419689119171</v>
      </c>
      <c r="L22" s="11">
        <f>SUM(D22:E22)/I27</f>
        <v>0.7331606217616581</v>
      </c>
      <c r="M22" s="11">
        <f>F22/I27</f>
        <v>0.18393782383419688</v>
      </c>
      <c r="N22" s="11">
        <f>SUM(G22:H22)/I27</f>
        <v>0.08290155440414508</v>
      </c>
    </row>
    <row r="23" spans="2:14" ht="12.75">
      <c r="B23" s="209" t="s">
        <v>94</v>
      </c>
      <c r="C23" s="209" t="s">
        <v>94</v>
      </c>
      <c r="D23" s="3">
        <v>108</v>
      </c>
      <c r="E23" s="3">
        <v>193</v>
      </c>
      <c r="F23" s="3">
        <v>54</v>
      </c>
      <c r="G23" s="3">
        <v>17</v>
      </c>
      <c r="H23" s="3">
        <v>14</v>
      </c>
      <c r="I23" s="4">
        <v>386</v>
      </c>
      <c r="K23" s="7">
        <f>((5*D23)+(4*E23)+(3*F23)+(2*G23)+(1*H23))/I27</f>
        <v>3.94300518134715</v>
      </c>
      <c r="L23" s="11">
        <f>SUM(D23:E23)/I27</f>
        <v>0.7797927461139896</v>
      </c>
      <c r="M23" s="11">
        <f>F23/I27</f>
        <v>0.13989637305699482</v>
      </c>
      <c r="N23" s="11">
        <f>SUM(G23:H23)/I27</f>
        <v>0.08031088082901554</v>
      </c>
    </row>
    <row r="24" spans="2:14" ht="12.75">
      <c r="B24" s="209" t="s">
        <v>95</v>
      </c>
      <c r="C24" s="209" t="s">
        <v>95</v>
      </c>
      <c r="D24" s="3">
        <v>92</v>
      </c>
      <c r="E24" s="3">
        <v>166</v>
      </c>
      <c r="F24" s="3">
        <v>89</v>
      </c>
      <c r="G24" s="3">
        <v>22</v>
      </c>
      <c r="H24" s="3">
        <v>17</v>
      </c>
      <c r="I24" s="4">
        <v>386</v>
      </c>
      <c r="K24" s="7">
        <f>((5*D24)+(4*E24)+(3*F24)+(2*G24)+(1*H24))/I27</f>
        <v>3.761658031088083</v>
      </c>
      <c r="L24" s="11">
        <f>SUM(D24:E24)/I27</f>
        <v>0.6683937823834197</v>
      </c>
      <c r="M24" s="11">
        <f>F24/I27</f>
        <v>0.23056994818652848</v>
      </c>
      <c r="N24" s="11">
        <f>SUM(G24:H24)/I27</f>
        <v>0.10103626943005181</v>
      </c>
    </row>
    <row r="25" spans="2:14" ht="12.75">
      <c r="B25" s="209" t="s">
        <v>96</v>
      </c>
      <c r="C25" s="209" t="s">
        <v>96</v>
      </c>
      <c r="D25" s="3">
        <v>80</v>
      </c>
      <c r="E25" s="3">
        <v>170</v>
      </c>
      <c r="F25" s="3">
        <v>93</v>
      </c>
      <c r="G25" s="3">
        <v>26</v>
      </c>
      <c r="H25" s="3">
        <v>17</v>
      </c>
      <c r="I25" s="4">
        <v>386</v>
      </c>
      <c r="K25" s="7">
        <f>((5*D25)+(4*E25)+(3*F25)+(2*G25)+(1*H25))/I27</f>
        <v>3.699481865284974</v>
      </c>
      <c r="L25" s="11">
        <f>SUM(D25:E25)/I27</f>
        <v>0.6476683937823834</v>
      </c>
      <c r="M25" s="11">
        <f>F25/I27</f>
        <v>0.24093264248704663</v>
      </c>
      <c r="N25" s="11">
        <f>SUM(G25:H25)/I27</f>
        <v>0.11139896373056994</v>
      </c>
    </row>
    <row r="26" spans="2:14" ht="12.75">
      <c r="B26" s="209" t="s">
        <v>97</v>
      </c>
      <c r="C26" s="209" t="s">
        <v>97</v>
      </c>
      <c r="D26" s="3">
        <v>84</v>
      </c>
      <c r="E26" s="3">
        <v>188</v>
      </c>
      <c r="F26" s="3">
        <v>77</v>
      </c>
      <c r="G26" s="3">
        <v>19</v>
      </c>
      <c r="H26" s="3">
        <v>18</v>
      </c>
      <c r="I26" s="4">
        <v>386</v>
      </c>
      <c r="K26" s="7">
        <f>((5*D26)+(4*E26)+(3*F26)+(2*G26)+(1*H26))/I27</f>
        <v>3.7797927461139897</v>
      </c>
      <c r="L26" s="11">
        <f>SUM(D26:E26)/I27</f>
        <v>0.7046632124352331</v>
      </c>
      <c r="M26" s="11">
        <f>F26/I27</f>
        <v>0.19948186528497408</v>
      </c>
      <c r="N26" s="11">
        <f>SUM(G26:H26)/I27</f>
        <v>0.09585492227979274</v>
      </c>
    </row>
    <row r="27" spans="2:14" ht="12.75">
      <c r="B27" s="211" t="s">
        <v>14</v>
      </c>
      <c r="C27" s="211" t="s">
        <v>14</v>
      </c>
      <c r="D27" s="211" t="s">
        <v>14</v>
      </c>
      <c r="E27" s="211" t="s">
        <v>14</v>
      </c>
      <c r="F27" s="211" t="s">
        <v>14</v>
      </c>
      <c r="G27" s="211" t="s">
        <v>14</v>
      </c>
      <c r="H27" s="211">
        <v>125</v>
      </c>
      <c r="I27" s="5">
        <v>386</v>
      </c>
      <c r="K27" s="8">
        <f>AVERAGE(K22:K26)</f>
        <v>3.813471502590674</v>
      </c>
      <c r="L27" s="12">
        <f>AVERAGE(L22:L26)</f>
        <v>0.7067357512953368</v>
      </c>
      <c r="M27" s="12">
        <f>AVERAGE(M22:M26)</f>
        <v>0.19896373056994818</v>
      </c>
      <c r="N27" s="12">
        <f>AVERAGE(N22:N26)</f>
        <v>0.09430051813471503</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63"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A1:N21"/>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71.28125" style="0" customWidth="1"/>
    <col min="4" max="5" width="13.7109375" style="0" customWidth="1"/>
    <col min="6" max="6" width="16.140625" style="0" customWidth="1"/>
    <col min="7" max="9" width="13.7109375" style="0" customWidth="1"/>
    <col min="14" max="14" width="13.281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98</v>
      </c>
      <c r="C2" s="215" t="s">
        <v>98</v>
      </c>
      <c r="D2" s="215" t="s">
        <v>98</v>
      </c>
      <c r="E2" s="215" t="s">
        <v>98</v>
      </c>
      <c r="F2" s="215" t="s">
        <v>98</v>
      </c>
      <c r="G2" s="215" t="s">
        <v>98</v>
      </c>
      <c r="H2" s="215" t="s">
        <v>98</v>
      </c>
      <c r="I2" s="215" t="s">
        <v>98</v>
      </c>
    </row>
    <row r="3" spans="2:14" ht="25.5">
      <c r="B3" s="212" t="s">
        <v>2</v>
      </c>
      <c r="C3" s="212" t="s">
        <v>2</v>
      </c>
      <c r="D3" s="1" t="s">
        <v>3</v>
      </c>
      <c r="E3" s="1" t="s">
        <v>4</v>
      </c>
      <c r="F3" s="1" t="s">
        <v>5</v>
      </c>
      <c r="G3" s="1" t="s">
        <v>6</v>
      </c>
      <c r="H3" s="1" t="s">
        <v>7</v>
      </c>
      <c r="I3" s="2" t="s">
        <v>8</v>
      </c>
      <c r="K3" s="1" t="s">
        <v>122</v>
      </c>
      <c r="L3" s="10" t="s">
        <v>227</v>
      </c>
      <c r="M3" s="10" t="s">
        <v>125</v>
      </c>
      <c r="N3" s="10" t="s">
        <v>126</v>
      </c>
    </row>
    <row r="4" spans="2:14" ht="12.75">
      <c r="B4" s="209" t="s">
        <v>99</v>
      </c>
      <c r="C4" s="209" t="s">
        <v>99</v>
      </c>
      <c r="D4" s="3">
        <v>3</v>
      </c>
      <c r="E4" s="3">
        <v>21</v>
      </c>
      <c r="F4" s="3">
        <v>70</v>
      </c>
      <c r="G4" s="3">
        <v>69</v>
      </c>
      <c r="H4" s="3">
        <v>21</v>
      </c>
      <c r="I4" s="4">
        <v>184</v>
      </c>
      <c r="K4" s="7">
        <f>((5*D4)+(4*E4)+(3*F4)+(2*G4)+(1*H4))/I7</f>
        <v>2.5434782608695654</v>
      </c>
      <c r="L4" s="11">
        <f>SUM(D4:E4)/I7</f>
        <v>0.13043478260869565</v>
      </c>
      <c r="M4" s="11">
        <f>F4/I7</f>
        <v>0.3804347826086957</v>
      </c>
      <c r="N4" s="11">
        <f>SUM(G4:H4)/I7</f>
        <v>0.4891304347826087</v>
      </c>
    </row>
    <row r="5" spans="2:14" ht="12.75">
      <c r="B5" s="209" t="s">
        <v>100</v>
      </c>
      <c r="C5" s="209" t="s">
        <v>100</v>
      </c>
      <c r="D5" s="3">
        <v>25</v>
      </c>
      <c r="E5" s="3">
        <v>99</v>
      </c>
      <c r="F5" s="3">
        <v>46</v>
      </c>
      <c r="G5" s="3">
        <v>14</v>
      </c>
      <c r="H5" s="3">
        <v>0</v>
      </c>
      <c r="I5" s="4">
        <v>184</v>
      </c>
      <c r="K5" s="7">
        <f>((5*D5)+(4*E5)+(3*F5)+(2*G5)+(1*H5))/I7</f>
        <v>3.733695652173913</v>
      </c>
      <c r="L5" s="11">
        <f>SUM(D5:E5)/I7</f>
        <v>0.6739130434782609</v>
      </c>
      <c r="M5" s="11">
        <f>F5/I7</f>
        <v>0.25</v>
      </c>
      <c r="N5" s="11">
        <f>SUM(G5:H5)/I7</f>
        <v>0.07608695652173914</v>
      </c>
    </row>
    <row r="6" spans="2:14" ht="12.75">
      <c r="B6" s="209" t="s">
        <v>101</v>
      </c>
      <c r="C6" s="209" t="s">
        <v>101</v>
      </c>
      <c r="D6" s="3">
        <v>5</v>
      </c>
      <c r="E6" s="3">
        <v>38</v>
      </c>
      <c r="F6" s="3">
        <v>85</v>
      </c>
      <c r="G6" s="3">
        <v>43</v>
      </c>
      <c r="H6" s="3">
        <v>13</v>
      </c>
      <c r="I6" s="4">
        <v>184</v>
      </c>
      <c r="K6" s="7">
        <f>((5*D6)+(4*E6)+(3*F6)+(2*G6)+(1*H6))/I7</f>
        <v>2.885869565217391</v>
      </c>
      <c r="L6" s="11">
        <f>SUM(D6:E6)/I7</f>
        <v>0.23369565217391305</v>
      </c>
      <c r="M6" s="11">
        <f>F6/I7</f>
        <v>0.46195652173913043</v>
      </c>
      <c r="N6" s="11">
        <f>SUM(G6:H6)/I7</f>
        <v>0.30434782608695654</v>
      </c>
    </row>
    <row r="7" spans="2:14" ht="12.75">
      <c r="B7" s="211" t="s">
        <v>14</v>
      </c>
      <c r="C7" s="211" t="s">
        <v>14</v>
      </c>
      <c r="D7" s="211" t="s">
        <v>14</v>
      </c>
      <c r="E7" s="211" t="s">
        <v>14</v>
      </c>
      <c r="F7" s="211" t="s">
        <v>14</v>
      </c>
      <c r="G7" s="211" t="s">
        <v>14</v>
      </c>
      <c r="H7" s="211">
        <v>123</v>
      </c>
      <c r="I7" s="5">
        <v>184</v>
      </c>
      <c r="K7" s="8">
        <f>AVERAGE(K4:K6)</f>
        <v>3.0543478260869565</v>
      </c>
      <c r="L7" s="12">
        <f>AVERAGE(L4:L6)</f>
        <v>0.3460144927536232</v>
      </c>
      <c r="M7" s="12">
        <f>AVERAGE(M4:M6)</f>
        <v>0.3641304347826087</v>
      </c>
      <c r="N7" s="12">
        <f>AVERAGE(N4:N6)</f>
        <v>0.2898550724637681</v>
      </c>
    </row>
    <row r="9" spans="1:9" ht="24.75" customHeight="1">
      <c r="A9" s="15" t="s">
        <v>134</v>
      </c>
      <c r="B9" s="215" t="s">
        <v>98</v>
      </c>
      <c r="C9" s="215" t="s">
        <v>98</v>
      </c>
      <c r="D9" s="215" t="s">
        <v>98</v>
      </c>
      <c r="E9" s="215" t="s">
        <v>98</v>
      </c>
      <c r="F9" s="215" t="s">
        <v>98</v>
      </c>
      <c r="G9" s="215" t="s">
        <v>98</v>
      </c>
      <c r="H9" s="215" t="s">
        <v>98</v>
      </c>
      <c r="I9" s="215" t="s">
        <v>98</v>
      </c>
    </row>
    <row r="10" spans="2:14" ht="25.5">
      <c r="B10" s="212" t="s">
        <v>2</v>
      </c>
      <c r="C10" s="212" t="s">
        <v>2</v>
      </c>
      <c r="D10" s="1" t="s">
        <v>3</v>
      </c>
      <c r="E10" s="1" t="s">
        <v>4</v>
      </c>
      <c r="F10" s="1" t="s">
        <v>5</v>
      </c>
      <c r="G10" s="1" t="s">
        <v>6</v>
      </c>
      <c r="H10" s="1" t="s">
        <v>7</v>
      </c>
      <c r="I10" s="2" t="s">
        <v>8</v>
      </c>
      <c r="K10" s="1" t="s">
        <v>122</v>
      </c>
      <c r="L10" s="10" t="s">
        <v>227</v>
      </c>
      <c r="M10" s="10" t="s">
        <v>125</v>
      </c>
      <c r="N10" s="10" t="s">
        <v>126</v>
      </c>
    </row>
    <row r="11" spans="2:14" ht="12.75">
      <c r="B11" s="209" t="s">
        <v>99</v>
      </c>
      <c r="C11" s="209" t="s">
        <v>99</v>
      </c>
      <c r="D11" s="3">
        <v>11</v>
      </c>
      <c r="E11" s="3">
        <v>60</v>
      </c>
      <c r="F11" s="3">
        <v>79</v>
      </c>
      <c r="G11" s="3">
        <v>38</v>
      </c>
      <c r="H11" s="3">
        <v>14</v>
      </c>
      <c r="I11" s="4">
        <v>202</v>
      </c>
      <c r="K11" s="7">
        <f>((5*D11)+(4*E11)+(3*F11)+(2*G11)+(1*H11))/I14</f>
        <v>3.0792079207920793</v>
      </c>
      <c r="L11" s="11">
        <f>SUM(D11:E11)/I14</f>
        <v>0.35148514851485146</v>
      </c>
      <c r="M11" s="11">
        <f>F11/I14</f>
        <v>0.3910891089108911</v>
      </c>
      <c r="N11" s="11">
        <f>SUM(G11:H11)/I14</f>
        <v>0.25742574257425743</v>
      </c>
    </row>
    <row r="12" spans="2:14" ht="12.75">
      <c r="B12" s="209" t="s">
        <v>100</v>
      </c>
      <c r="C12" s="209" t="s">
        <v>100</v>
      </c>
      <c r="D12" s="3">
        <v>33</v>
      </c>
      <c r="E12" s="3">
        <v>117</v>
      </c>
      <c r="F12" s="3">
        <v>40</v>
      </c>
      <c r="G12" s="3">
        <v>10</v>
      </c>
      <c r="H12" s="3">
        <v>2</v>
      </c>
      <c r="I12" s="4">
        <v>202</v>
      </c>
      <c r="K12" s="7">
        <f>((5*D12)+(4*E12)+(3*F12)+(2*G12)+(1*H12))/I14</f>
        <v>3.8366336633663365</v>
      </c>
      <c r="L12" s="11">
        <f>SUM(D12:E12)/I14</f>
        <v>0.7425742574257426</v>
      </c>
      <c r="M12" s="11">
        <f>F12/I14</f>
        <v>0.19801980198019803</v>
      </c>
      <c r="N12" s="11">
        <f>SUM(G12:H12)/I14</f>
        <v>0.0594059405940594</v>
      </c>
    </row>
    <row r="13" spans="2:14" ht="12.75">
      <c r="B13" s="209" t="s">
        <v>101</v>
      </c>
      <c r="C13" s="209" t="s">
        <v>101</v>
      </c>
      <c r="D13" s="3">
        <v>10</v>
      </c>
      <c r="E13" s="3">
        <v>88</v>
      </c>
      <c r="F13" s="3">
        <v>70</v>
      </c>
      <c r="G13" s="3">
        <v>19</v>
      </c>
      <c r="H13" s="3">
        <v>15</v>
      </c>
      <c r="I13" s="4">
        <v>202</v>
      </c>
      <c r="K13" s="7">
        <f>((5*D13)+(4*E13)+(3*F13)+(2*G13)+(1*H13))/I14</f>
        <v>3.292079207920792</v>
      </c>
      <c r="L13" s="11">
        <f>SUM(D13:E13)/I14</f>
        <v>0.48514851485148514</v>
      </c>
      <c r="M13" s="11">
        <f>F13/I14</f>
        <v>0.3465346534653465</v>
      </c>
      <c r="N13" s="11">
        <f>SUM(G13:H13)/I14</f>
        <v>0.16831683168316833</v>
      </c>
    </row>
    <row r="14" spans="2:14" ht="12.75">
      <c r="B14" s="211" t="s">
        <v>14</v>
      </c>
      <c r="C14" s="211" t="s">
        <v>14</v>
      </c>
      <c r="D14" s="211" t="s">
        <v>14</v>
      </c>
      <c r="E14" s="211" t="s">
        <v>14</v>
      </c>
      <c r="F14" s="211" t="s">
        <v>14</v>
      </c>
      <c r="G14" s="211" t="s">
        <v>14</v>
      </c>
      <c r="H14" s="211">
        <v>123</v>
      </c>
      <c r="I14" s="5">
        <v>202</v>
      </c>
      <c r="K14" s="8">
        <f>AVERAGE(K11:K13)</f>
        <v>3.4026402640264024</v>
      </c>
      <c r="L14" s="12">
        <f>AVERAGE(L11:L13)</f>
        <v>0.5264026402640264</v>
      </c>
      <c r="M14" s="12">
        <f>AVERAGE(M11:M13)</f>
        <v>0.3118811881188119</v>
      </c>
      <c r="N14" s="12">
        <f>AVERAGE(N11:N13)</f>
        <v>0.1617161716171617</v>
      </c>
    </row>
    <row r="16" spans="1:9" ht="24.75" customHeight="1">
      <c r="A16" s="15" t="s">
        <v>135</v>
      </c>
      <c r="B16" s="215" t="s">
        <v>98</v>
      </c>
      <c r="C16" s="215" t="s">
        <v>98</v>
      </c>
      <c r="D16" s="215" t="s">
        <v>98</v>
      </c>
      <c r="E16" s="215" t="s">
        <v>98</v>
      </c>
      <c r="F16" s="215" t="s">
        <v>98</v>
      </c>
      <c r="G16" s="215" t="s">
        <v>98</v>
      </c>
      <c r="H16" s="215" t="s">
        <v>98</v>
      </c>
      <c r="I16" s="215" t="s">
        <v>98</v>
      </c>
    </row>
    <row r="17" spans="2:14" ht="25.5">
      <c r="B17" s="212" t="s">
        <v>2</v>
      </c>
      <c r="C17" s="212" t="s">
        <v>2</v>
      </c>
      <c r="D17" s="1" t="s">
        <v>3</v>
      </c>
      <c r="E17" s="1" t="s">
        <v>4</v>
      </c>
      <c r="F17" s="1" t="s">
        <v>5</v>
      </c>
      <c r="G17" s="1" t="s">
        <v>6</v>
      </c>
      <c r="H17" s="1" t="s">
        <v>7</v>
      </c>
      <c r="I17" s="2" t="s">
        <v>8</v>
      </c>
      <c r="K17" s="1" t="s">
        <v>122</v>
      </c>
      <c r="L17" s="10" t="s">
        <v>227</v>
      </c>
      <c r="M17" s="10" t="s">
        <v>125</v>
      </c>
      <c r="N17" s="10" t="s">
        <v>126</v>
      </c>
    </row>
    <row r="18" spans="2:14" ht="12.75">
      <c r="B18" s="209" t="s">
        <v>99</v>
      </c>
      <c r="C18" s="209" t="s">
        <v>99</v>
      </c>
      <c r="D18" s="3">
        <v>14</v>
      </c>
      <c r="E18" s="3">
        <v>81</v>
      </c>
      <c r="F18" s="3">
        <v>149</v>
      </c>
      <c r="G18" s="3">
        <v>107</v>
      </c>
      <c r="H18" s="3">
        <v>35</v>
      </c>
      <c r="I18" s="4">
        <v>386</v>
      </c>
      <c r="K18" s="7">
        <f>((5*D18)+(4*E18)+(3*F18)+(2*G18)+(1*H18))/I21</f>
        <v>2.8238341968911915</v>
      </c>
      <c r="L18" s="11">
        <f>SUM(D18:E18)/I21</f>
        <v>0.24611398963730569</v>
      </c>
      <c r="M18" s="11">
        <f>F18/I21</f>
        <v>0.3860103626943005</v>
      </c>
      <c r="N18" s="11">
        <f>SUM(G18:H18)/I21</f>
        <v>0.36787564766839376</v>
      </c>
    </row>
    <row r="19" spans="2:14" ht="12.75">
      <c r="B19" s="209" t="s">
        <v>100</v>
      </c>
      <c r="C19" s="209" t="s">
        <v>100</v>
      </c>
      <c r="D19" s="3">
        <v>58</v>
      </c>
      <c r="E19" s="3">
        <v>216</v>
      </c>
      <c r="F19" s="3">
        <v>86</v>
      </c>
      <c r="G19" s="3">
        <v>24</v>
      </c>
      <c r="H19" s="3">
        <v>2</v>
      </c>
      <c r="I19" s="4">
        <v>386</v>
      </c>
      <c r="K19" s="7">
        <f>((5*D19)+(4*E19)+(3*F19)+(2*G19)+(1*H19))/I21</f>
        <v>3.7875647668393784</v>
      </c>
      <c r="L19" s="11">
        <f>SUM(D19:E19)/I21</f>
        <v>0.7098445595854922</v>
      </c>
      <c r="M19" s="11">
        <f>F19/I21</f>
        <v>0.22279792746113988</v>
      </c>
      <c r="N19" s="11">
        <f>SUM(G19:H19)/I21</f>
        <v>0.06735751295336788</v>
      </c>
    </row>
    <row r="20" spans="2:14" ht="12.75">
      <c r="B20" s="209" t="s">
        <v>101</v>
      </c>
      <c r="C20" s="209" t="s">
        <v>101</v>
      </c>
      <c r="D20" s="3">
        <v>15</v>
      </c>
      <c r="E20" s="3">
        <v>126</v>
      </c>
      <c r="F20" s="3">
        <v>155</v>
      </c>
      <c r="G20" s="3">
        <v>62</v>
      </c>
      <c r="H20" s="3">
        <v>28</v>
      </c>
      <c r="I20" s="4">
        <v>386</v>
      </c>
      <c r="K20" s="7">
        <f>((5*D20)+(4*E20)+(3*F20)+(2*G20)+(1*H20))/I21</f>
        <v>3.098445595854922</v>
      </c>
      <c r="L20" s="11">
        <f>SUM(D20:E20)/I21</f>
        <v>0.36528497409326427</v>
      </c>
      <c r="M20" s="11">
        <f>F20/I21</f>
        <v>0.4015544041450777</v>
      </c>
      <c r="N20" s="11">
        <f>SUM(G20:H20)/I21</f>
        <v>0.23316062176165803</v>
      </c>
    </row>
    <row r="21" spans="2:14" ht="12.75">
      <c r="B21" s="211" t="s">
        <v>14</v>
      </c>
      <c r="C21" s="211" t="s">
        <v>14</v>
      </c>
      <c r="D21" s="211" t="s">
        <v>14</v>
      </c>
      <c r="E21" s="211" t="s">
        <v>14</v>
      </c>
      <c r="F21" s="211" t="s">
        <v>14</v>
      </c>
      <c r="G21" s="211" t="s">
        <v>14</v>
      </c>
      <c r="H21" s="211">
        <v>123</v>
      </c>
      <c r="I21" s="5">
        <v>386</v>
      </c>
      <c r="K21" s="8">
        <f>AVERAGE(K18:K20)</f>
        <v>3.236614853195164</v>
      </c>
      <c r="L21" s="12">
        <f>AVERAGE(L18:L20)</f>
        <v>0.44041450777202074</v>
      </c>
      <c r="M21" s="12">
        <f>AVERAGE(M18:M20)</f>
        <v>0.3367875647668394</v>
      </c>
      <c r="N21" s="12">
        <f>AVERAGE(N18:N20)</f>
        <v>0.22279792746113988</v>
      </c>
    </row>
  </sheetData>
  <sheetProtection/>
  <mergeCells count="19">
    <mergeCell ref="B21:H21"/>
    <mergeCell ref="B16:I16"/>
    <mergeCell ref="B17:C17"/>
    <mergeCell ref="B18:C18"/>
    <mergeCell ref="B19:C19"/>
    <mergeCell ref="B20:C20"/>
    <mergeCell ref="B9:I9"/>
    <mergeCell ref="B10:C10"/>
    <mergeCell ref="B11:C11"/>
    <mergeCell ref="B12:C12"/>
    <mergeCell ref="B13:C13"/>
    <mergeCell ref="B14:H14"/>
    <mergeCell ref="B5:C5"/>
    <mergeCell ref="B2:I2"/>
    <mergeCell ref="B7:H7"/>
    <mergeCell ref="B4:C4"/>
    <mergeCell ref="B1:I1"/>
    <mergeCell ref="B6:C6"/>
    <mergeCell ref="B3:C3"/>
  </mergeCells>
  <printOptions/>
  <pageMargins left="0.75" right="0.75" top="1" bottom="1" header="0.5" footer="0.5"/>
  <pageSetup fitToHeight="1" fitToWidth="1" horizontalDpi="600" verticalDpi="600" orientation="landscape" paperSize="9" scale="69" r:id="rId2"/>
  <drawing r:id="rId1"/>
</worksheet>
</file>

<file path=xl/worksheets/sheet26.xml><?xml version="1.0" encoding="utf-8"?>
<worksheet xmlns="http://schemas.openxmlformats.org/spreadsheetml/2006/main" xmlns:r="http://schemas.openxmlformats.org/officeDocument/2006/relationships">
  <sheetPr codeName="Sheet20">
    <pageSetUpPr fitToPage="1"/>
  </sheetPr>
  <dimension ref="A1:N24"/>
  <sheetViews>
    <sheetView zoomScalePageLayoutView="0" workbookViewId="0" topLeftCell="A1">
      <selection activeCell="A1" sqref="A1"/>
    </sheetView>
  </sheetViews>
  <sheetFormatPr defaultColWidth="9.140625" defaultRowHeight="12.75"/>
  <cols>
    <col min="1" max="1" width="9.140625" style="14" customWidth="1"/>
    <col min="2" max="2" width="10.7109375" style="0" customWidth="1"/>
    <col min="3" max="3" width="55.421875" style="0" customWidth="1"/>
    <col min="4" max="5" width="13.7109375" style="0" customWidth="1"/>
    <col min="6" max="6" width="14.7109375" style="0" bestFit="1" customWidth="1"/>
    <col min="7" max="9" width="13.7109375" style="0" customWidth="1"/>
    <col min="14" max="14" width="10.5742187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102</v>
      </c>
      <c r="C2" s="215" t="s">
        <v>102</v>
      </c>
      <c r="D2" s="215" t="s">
        <v>102</v>
      </c>
      <c r="E2" s="215" t="s">
        <v>102</v>
      </c>
      <c r="F2" s="215" t="s">
        <v>102</v>
      </c>
      <c r="G2" s="215" t="s">
        <v>102</v>
      </c>
      <c r="H2" s="215" t="s">
        <v>102</v>
      </c>
      <c r="I2" s="215" t="s">
        <v>102</v>
      </c>
    </row>
    <row r="3" spans="2:14" ht="30"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103</v>
      </c>
      <c r="C4" s="209" t="s">
        <v>103</v>
      </c>
      <c r="D4" s="3">
        <v>24</v>
      </c>
      <c r="E4" s="3">
        <v>109</v>
      </c>
      <c r="F4" s="3">
        <v>40</v>
      </c>
      <c r="G4" s="3">
        <v>11</v>
      </c>
      <c r="H4" s="3">
        <v>0</v>
      </c>
      <c r="I4" s="4">
        <v>184</v>
      </c>
      <c r="K4" s="7">
        <f>((5*D4)+(4*E4)+(3*F4)+(2*G4)+(1*H4))/I8</f>
        <v>3.7934782608695654</v>
      </c>
      <c r="L4" s="11">
        <f>SUM(D4:E4)/I8</f>
        <v>0.7228260869565217</v>
      </c>
      <c r="M4" s="11">
        <f>F4/I8</f>
        <v>0.21739130434782608</v>
      </c>
      <c r="N4" s="11">
        <f>SUM(G4:H4)/I8</f>
        <v>0.059782608695652176</v>
      </c>
    </row>
    <row r="5" spans="2:14" ht="12.75">
      <c r="B5" s="209" t="s">
        <v>104</v>
      </c>
      <c r="C5" s="209" t="s">
        <v>104</v>
      </c>
      <c r="D5" s="3">
        <v>13</v>
      </c>
      <c r="E5" s="3">
        <v>74</v>
      </c>
      <c r="F5" s="3">
        <v>71</v>
      </c>
      <c r="G5" s="3">
        <v>25</v>
      </c>
      <c r="H5" s="3">
        <v>1</v>
      </c>
      <c r="I5" s="4">
        <v>184</v>
      </c>
      <c r="K5" s="7">
        <f>((5*D5)+(4*E5)+(3*F5)+(2*G5)+(1*H5))/I8</f>
        <v>3.3967391304347827</v>
      </c>
      <c r="L5" s="11">
        <f>SUM(D5:E5)/I8</f>
        <v>0.47282608695652173</v>
      </c>
      <c r="M5" s="11">
        <f>F5/I8</f>
        <v>0.3858695652173913</v>
      </c>
      <c r="N5" s="11">
        <f>SUM(G5:H5)/I8</f>
        <v>0.14130434782608695</v>
      </c>
    </row>
    <row r="6" spans="2:14" ht="12.75">
      <c r="B6" s="209" t="s">
        <v>105</v>
      </c>
      <c r="C6" s="209" t="s">
        <v>105</v>
      </c>
      <c r="D6" s="3">
        <v>5</v>
      </c>
      <c r="E6" s="3">
        <v>64</v>
      </c>
      <c r="F6" s="3">
        <v>89</v>
      </c>
      <c r="G6" s="3">
        <v>26</v>
      </c>
      <c r="H6" s="3">
        <v>0</v>
      </c>
      <c r="I6" s="4">
        <v>184</v>
      </c>
      <c r="K6" s="7">
        <f>((5*D6)+(4*E6)+(3*F6)+(2*G6)+(1*H6))/I8</f>
        <v>3.260869565217391</v>
      </c>
      <c r="L6" s="11">
        <f>SUM(D6:E6)/I8</f>
        <v>0.375</v>
      </c>
      <c r="M6" s="11">
        <f>F6/I8</f>
        <v>0.483695652173913</v>
      </c>
      <c r="N6" s="11">
        <f>SUM(G6:H6)/I8</f>
        <v>0.14130434782608695</v>
      </c>
    </row>
    <row r="7" spans="2:14" ht="12.75">
      <c r="B7" s="209" t="s">
        <v>106</v>
      </c>
      <c r="C7" s="209" t="s">
        <v>106</v>
      </c>
      <c r="D7" s="3">
        <v>12</v>
      </c>
      <c r="E7" s="3">
        <v>61</v>
      </c>
      <c r="F7" s="3">
        <v>76</v>
      </c>
      <c r="G7" s="3">
        <v>31</v>
      </c>
      <c r="H7" s="3">
        <v>4</v>
      </c>
      <c r="I7" s="4">
        <v>184</v>
      </c>
      <c r="K7" s="7">
        <f>((5*D7)+(4*E7)+(3*F7)+(2*G7)+(1*H7))/I8</f>
        <v>3.25</v>
      </c>
      <c r="L7" s="11">
        <f>SUM(D7:E7)/I8</f>
        <v>0.3967391304347826</v>
      </c>
      <c r="M7" s="11">
        <f>F7/I8</f>
        <v>0.41304347826086957</v>
      </c>
      <c r="N7" s="11">
        <f>SUM(G7:H7)/I8</f>
        <v>0.19021739130434784</v>
      </c>
    </row>
    <row r="8" spans="2:14" ht="12.75">
      <c r="B8" s="211" t="s">
        <v>14</v>
      </c>
      <c r="C8" s="211" t="s">
        <v>14</v>
      </c>
      <c r="D8" s="211" t="s">
        <v>14</v>
      </c>
      <c r="E8" s="211" t="s">
        <v>14</v>
      </c>
      <c r="F8" s="211" t="s">
        <v>14</v>
      </c>
      <c r="G8" s="211" t="s">
        <v>14</v>
      </c>
      <c r="H8" s="211">
        <v>123</v>
      </c>
      <c r="I8" s="5">
        <v>184</v>
      </c>
      <c r="K8" s="8">
        <f>AVERAGE(K4:K7)</f>
        <v>3.4252717391304346</v>
      </c>
      <c r="L8" s="12">
        <f>AVERAGE(L4:L7)</f>
        <v>0.49184782608695654</v>
      </c>
      <c r="M8" s="12">
        <f>AVERAGE(M4:M7)</f>
        <v>0.375</v>
      </c>
      <c r="N8" s="12">
        <f>AVERAGE(N4:N7)</f>
        <v>0.13315217391304346</v>
      </c>
    </row>
    <row r="10" spans="1:9" ht="24.75" customHeight="1">
      <c r="A10" s="15" t="s">
        <v>134</v>
      </c>
      <c r="B10" s="215" t="s">
        <v>102</v>
      </c>
      <c r="C10" s="215" t="s">
        <v>102</v>
      </c>
      <c r="D10" s="215" t="s">
        <v>102</v>
      </c>
      <c r="E10" s="215" t="s">
        <v>102</v>
      </c>
      <c r="F10" s="215" t="s">
        <v>102</v>
      </c>
      <c r="G10" s="215" t="s">
        <v>102</v>
      </c>
      <c r="H10" s="215" t="s">
        <v>102</v>
      </c>
      <c r="I10" s="215" t="s">
        <v>102</v>
      </c>
    </row>
    <row r="11" spans="2:14" ht="30" customHeight="1">
      <c r="B11" s="212" t="s">
        <v>2</v>
      </c>
      <c r="C11" s="212" t="s">
        <v>2</v>
      </c>
      <c r="D11" s="1" t="s">
        <v>3</v>
      </c>
      <c r="E11" s="1" t="s">
        <v>4</v>
      </c>
      <c r="F11" s="1" t="s">
        <v>5</v>
      </c>
      <c r="G11" s="1" t="s">
        <v>6</v>
      </c>
      <c r="H11" s="1" t="s">
        <v>7</v>
      </c>
      <c r="I11" s="2" t="s">
        <v>8</v>
      </c>
      <c r="K11" s="1" t="s">
        <v>122</v>
      </c>
      <c r="L11" s="10" t="s">
        <v>227</v>
      </c>
      <c r="M11" s="10" t="s">
        <v>125</v>
      </c>
      <c r="N11" s="10" t="s">
        <v>126</v>
      </c>
    </row>
    <row r="12" spans="2:14" ht="12.75">
      <c r="B12" s="209" t="s">
        <v>103</v>
      </c>
      <c r="C12" s="209" t="s">
        <v>103</v>
      </c>
      <c r="D12" s="3">
        <v>20</v>
      </c>
      <c r="E12" s="3">
        <v>118</v>
      </c>
      <c r="F12" s="3">
        <v>44</v>
      </c>
      <c r="G12" s="3">
        <v>15</v>
      </c>
      <c r="H12" s="3">
        <v>5</v>
      </c>
      <c r="I12" s="4">
        <v>202</v>
      </c>
      <c r="K12" s="7">
        <f>((5*D12)+(4*E12)+(3*F12)+(2*G12)+(1*H12))/I16</f>
        <v>3.6584158415841586</v>
      </c>
      <c r="L12" s="11">
        <f>SUM(D12:E12)/I16</f>
        <v>0.6831683168316832</v>
      </c>
      <c r="M12" s="11">
        <f>F12/I16</f>
        <v>0.21782178217821782</v>
      </c>
      <c r="N12" s="11">
        <f>SUM(G12:H12)/I16</f>
        <v>0.09900990099009901</v>
      </c>
    </row>
    <row r="13" spans="2:14" ht="12.75">
      <c r="B13" s="209" t="s">
        <v>104</v>
      </c>
      <c r="C13" s="209" t="s">
        <v>104</v>
      </c>
      <c r="D13" s="3">
        <v>14</v>
      </c>
      <c r="E13" s="3">
        <v>86</v>
      </c>
      <c r="F13" s="3">
        <v>62</v>
      </c>
      <c r="G13" s="3">
        <v>31</v>
      </c>
      <c r="H13" s="3">
        <v>9</v>
      </c>
      <c r="I13" s="4">
        <v>202</v>
      </c>
      <c r="K13" s="7">
        <f>((5*D13)+(4*E13)+(3*F13)+(2*G13)+(1*H13))/I16</f>
        <v>3.3217821782178216</v>
      </c>
      <c r="L13" s="11">
        <f>SUM(D13:E13)/I16</f>
        <v>0.49504950495049505</v>
      </c>
      <c r="M13" s="11">
        <f>F13/I16</f>
        <v>0.3069306930693069</v>
      </c>
      <c r="N13" s="11">
        <f>SUM(G13:H13)/I16</f>
        <v>0.19801980198019803</v>
      </c>
    </row>
    <row r="14" spans="2:14" ht="12.75">
      <c r="B14" s="209" t="s">
        <v>105</v>
      </c>
      <c r="C14" s="209" t="s">
        <v>105</v>
      </c>
      <c r="D14" s="3">
        <v>10</v>
      </c>
      <c r="E14" s="3">
        <v>94</v>
      </c>
      <c r="F14" s="3">
        <v>59</v>
      </c>
      <c r="G14" s="3">
        <v>34</v>
      </c>
      <c r="H14" s="3">
        <v>5</v>
      </c>
      <c r="I14" s="4">
        <v>202</v>
      </c>
      <c r="K14" s="7">
        <f>((5*D14)+(4*E14)+(3*F14)+(2*G14)+(1*H14))/I16</f>
        <v>3.3465346534653464</v>
      </c>
      <c r="L14" s="11">
        <f>SUM(D14:E14)/I16</f>
        <v>0.5148514851485149</v>
      </c>
      <c r="M14" s="11">
        <f>F14/I16</f>
        <v>0.29207920792079206</v>
      </c>
      <c r="N14" s="11">
        <f>SUM(G14:H14)/I16</f>
        <v>0.19306930693069307</v>
      </c>
    </row>
    <row r="15" spans="2:14" ht="12.75">
      <c r="B15" s="209" t="s">
        <v>106</v>
      </c>
      <c r="C15" s="209" t="s">
        <v>106</v>
      </c>
      <c r="D15" s="3">
        <v>13</v>
      </c>
      <c r="E15" s="3">
        <v>89</v>
      </c>
      <c r="F15" s="3">
        <v>68</v>
      </c>
      <c r="G15" s="3">
        <v>23</v>
      </c>
      <c r="H15" s="3">
        <v>9</v>
      </c>
      <c r="I15" s="4">
        <v>202</v>
      </c>
      <c r="K15" s="7">
        <f>((5*D15)+(4*E15)+(3*F15)+(2*G15)+(1*H15))/I16</f>
        <v>3.366336633663366</v>
      </c>
      <c r="L15" s="11">
        <f>SUM(D15:E15)/I16</f>
        <v>0.504950495049505</v>
      </c>
      <c r="M15" s="11">
        <f>F15/I16</f>
        <v>0.33663366336633666</v>
      </c>
      <c r="N15" s="11">
        <f>SUM(G15:H15)/I16</f>
        <v>0.15841584158415842</v>
      </c>
    </row>
    <row r="16" spans="2:14" ht="12.75">
      <c r="B16" s="211" t="s">
        <v>14</v>
      </c>
      <c r="C16" s="211" t="s">
        <v>14</v>
      </c>
      <c r="D16" s="211" t="s">
        <v>14</v>
      </c>
      <c r="E16" s="211" t="s">
        <v>14</v>
      </c>
      <c r="F16" s="211" t="s">
        <v>14</v>
      </c>
      <c r="G16" s="211" t="s">
        <v>14</v>
      </c>
      <c r="H16" s="211">
        <v>123</v>
      </c>
      <c r="I16" s="5">
        <v>202</v>
      </c>
      <c r="K16" s="8">
        <f>AVERAGE(K12:K15)</f>
        <v>3.423267326732673</v>
      </c>
      <c r="L16" s="12">
        <f>AVERAGE(L12:L15)</f>
        <v>0.5495049504950495</v>
      </c>
      <c r="M16" s="12">
        <f>AVERAGE(M12:M15)</f>
        <v>0.2883663366336634</v>
      </c>
      <c r="N16" s="12">
        <f>AVERAGE(N12:N15)</f>
        <v>0.16212871287128713</v>
      </c>
    </row>
    <row r="18" spans="1:9" ht="24.75" customHeight="1">
      <c r="A18" s="15" t="s">
        <v>135</v>
      </c>
      <c r="B18" s="215" t="s">
        <v>102</v>
      </c>
      <c r="C18" s="215" t="s">
        <v>102</v>
      </c>
      <c r="D18" s="215" t="s">
        <v>102</v>
      </c>
      <c r="E18" s="215" t="s">
        <v>102</v>
      </c>
      <c r="F18" s="215" t="s">
        <v>102</v>
      </c>
      <c r="G18" s="215" t="s">
        <v>102</v>
      </c>
      <c r="H18" s="215" t="s">
        <v>102</v>
      </c>
      <c r="I18" s="215" t="s">
        <v>102</v>
      </c>
    </row>
    <row r="19" spans="2:14" ht="30" customHeight="1">
      <c r="B19" s="212" t="s">
        <v>2</v>
      </c>
      <c r="C19" s="212" t="s">
        <v>2</v>
      </c>
      <c r="D19" s="1" t="s">
        <v>3</v>
      </c>
      <c r="E19" s="1" t="s">
        <v>4</v>
      </c>
      <c r="F19" s="1" t="s">
        <v>5</v>
      </c>
      <c r="G19" s="1" t="s">
        <v>6</v>
      </c>
      <c r="H19" s="1" t="s">
        <v>7</v>
      </c>
      <c r="I19" s="2" t="s">
        <v>8</v>
      </c>
      <c r="K19" s="1" t="s">
        <v>122</v>
      </c>
      <c r="L19" s="10" t="s">
        <v>227</v>
      </c>
      <c r="M19" s="10" t="s">
        <v>125</v>
      </c>
      <c r="N19" s="10" t="s">
        <v>126</v>
      </c>
    </row>
    <row r="20" spans="2:14" ht="12.75">
      <c r="B20" s="209" t="s">
        <v>103</v>
      </c>
      <c r="C20" s="209" t="s">
        <v>103</v>
      </c>
      <c r="D20" s="3">
        <v>44</v>
      </c>
      <c r="E20" s="3">
        <v>227</v>
      </c>
      <c r="F20" s="3">
        <v>84</v>
      </c>
      <c r="G20" s="3">
        <v>26</v>
      </c>
      <c r="H20" s="3">
        <v>5</v>
      </c>
      <c r="I20" s="3">
        <v>386</v>
      </c>
      <c r="K20" s="7">
        <f>((5*D20)+(4*E20)+(3*F20)+(2*G20)+(1*H20))/I24</f>
        <v>3.72279792746114</v>
      </c>
      <c r="L20" s="11">
        <f>SUM(D20:E20)/I24</f>
        <v>0.7020725388601037</v>
      </c>
      <c r="M20" s="11">
        <f>F20/I24</f>
        <v>0.21761658031088082</v>
      </c>
      <c r="N20" s="11">
        <f>SUM(G20:H20)/I24</f>
        <v>0.08031088082901554</v>
      </c>
    </row>
    <row r="21" spans="2:14" ht="12.75">
      <c r="B21" s="209" t="s">
        <v>104</v>
      </c>
      <c r="C21" s="209" t="s">
        <v>104</v>
      </c>
      <c r="D21" s="3">
        <v>27</v>
      </c>
      <c r="E21" s="3">
        <v>160</v>
      </c>
      <c r="F21" s="3">
        <v>133</v>
      </c>
      <c r="G21" s="3">
        <v>56</v>
      </c>
      <c r="H21" s="3">
        <v>10</v>
      </c>
      <c r="I21" s="3">
        <v>386</v>
      </c>
      <c r="K21" s="7">
        <f>((5*D21)+(4*E21)+(3*F21)+(2*G21)+(1*H21))/I24</f>
        <v>3.3575129533678756</v>
      </c>
      <c r="L21" s="11">
        <f>SUM(D21:E21)/I24</f>
        <v>0.4844559585492228</v>
      </c>
      <c r="M21" s="11">
        <f>F21/I24</f>
        <v>0.344559585492228</v>
      </c>
      <c r="N21" s="11">
        <f>SUM(G21:H21)/I24</f>
        <v>0.17098445595854922</v>
      </c>
    </row>
    <row r="22" spans="2:14" ht="12.75">
      <c r="B22" s="209" t="s">
        <v>105</v>
      </c>
      <c r="C22" s="209" t="s">
        <v>105</v>
      </c>
      <c r="D22" s="3">
        <v>15</v>
      </c>
      <c r="E22" s="3">
        <v>158</v>
      </c>
      <c r="F22" s="3">
        <v>148</v>
      </c>
      <c r="G22" s="3">
        <v>60</v>
      </c>
      <c r="H22" s="3">
        <v>5</v>
      </c>
      <c r="I22" s="3">
        <v>386</v>
      </c>
      <c r="K22" s="7">
        <f>((5*D22)+(4*E22)+(3*F22)+(2*G22)+(1*H22))/I24</f>
        <v>3.305699481865285</v>
      </c>
      <c r="L22" s="11">
        <f>SUM(D22:E22)/I24</f>
        <v>0.4481865284974093</v>
      </c>
      <c r="M22" s="11">
        <f>F22/I24</f>
        <v>0.38341968911917096</v>
      </c>
      <c r="N22" s="11">
        <f>SUM(G22:H22)/I24</f>
        <v>0.16839378238341968</v>
      </c>
    </row>
    <row r="23" spans="2:14" ht="12.75">
      <c r="B23" s="209" t="s">
        <v>106</v>
      </c>
      <c r="C23" s="209" t="s">
        <v>106</v>
      </c>
      <c r="D23" s="3">
        <v>25</v>
      </c>
      <c r="E23" s="3">
        <v>150</v>
      </c>
      <c r="F23" s="3">
        <v>144</v>
      </c>
      <c r="G23" s="3">
        <v>54</v>
      </c>
      <c r="H23" s="3">
        <v>13</v>
      </c>
      <c r="I23" s="3">
        <v>386</v>
      </c>
      <c r="K23" s="7">
        <f>((5*D23)+(4*E23)+(3*F23)+(2*G23)+(1*H23))/I24</f>
        <v>3.3108808290155443</v>
      </c>
      <c r="L23" s="11">
        <f>SUM(D23:E23)/I24</f>
        <v>0.4533678756476684</v>
      </c>
      <c r="M23" s="11">
        <f>F23/I24</f>
        <v>0.37305699481865284</v>
      </c>
      <c r="N23" s="11">
        <f>SUM(G23:H23)/I24</f>
        <v>0.17357512953367876</v>
      </c>
    </row>
    <row r="24" spans="2:14" ht="12.75">
      <c r="B24" s="211" t="s">
        <v>14</v>
      </c>
      <c r="C24" s="211" t="s">
        <v>14</v>
      </c>
      <c r="D24" s="211" t="s">
        <v>14</v>
      </c>
      <c r="E24" s="211" t="s">
        <v>14</v>
      </c>
      <c r="F24" s="211" t="s">
        <v>14</v>
      </c>
      <c r="G24" s="211" t="s">
        <v>14</v>
      </c>
      <c r="H24" s="211">
        <v>123</v>
      </c>
      <c r="I24" s="5">
        <v>386</v>
      </c>
      <c r="K24" s="8">
        <f>AVERAGE(K20:K23)</f>
        <v>3.4242227979274613</v>
      </c>
      <c r="L24" s="12">
        <f>AVERAGE(L20:L23)</f>
        <v>0.522020725388601</v>
      </c>
      <c r="M24" s="12">
        <f>AVERAGE(M20:M23)</f>
        <v>0.32966321243523317</v>
      </c>
      <c r="N24" s="12">
        <f>AVERAGE(N20:N23)</f>
        <v>0.1483160621761658</v>
      </c>
    </row>
  </sheetData>
  <sheetProtection/>
  <mergeCells count="22">
    <mergeCell ref="B2:I2"/>
    <mergeCell ref="B7:C7"/>
    <mergeCell ref="B4:C4"/>
    <mergeCell ref="B1:I1"/>
    <mergeCell ref="B6:C6"/>
    <mergeCell ref="B3:C3"/>
    <mergeCell ref="B8:H8"/>
    <mergeCell ref="B5:C5"/>
    <mergeCell ref="B10:I10"/>
    <mergeCell ref="B11:C11"/>
    <mergeCell ref="B12:C12"/>
    <mergeCell ref="B13:C13"/>
    <mergeCell ref="B14:C14"/>
    <mergeCell ref="B15:C15"/>
    <mergeCell ref="B22:C22"/>
    <mergeCell ref="B23:C23"/>
    <mergeCell ref="B24:H24"/>
    <mergeCell ref="B16:H16"/>
    <mergeCell ref="B18:I18"/>
    <mergeCell ref="B19:C19"/>
    <mergeCell ref="B20:C20"/>
    <mergeCell ref="B21:C21"/>
  </mergeCells>
  <printOptions/>
  <pageMargins left="0.75" right="0.75" top="1" bottom="1" header="0.5" footer="0.5"/>
  <pageSetup fitToHeight="1" fitToWidth="1" horizontalDpi="600" verticalDpi="600" orientation="landscape" paperSize="9" scale="66" r:id="rId2"/>
  <drawing r:id="rId1"/>
</worksheet>
</file>

<file path=xl/worksheets/sheet27.xml><?xml version="1.0" encoding="utf-8"?>
<worksheet xmlns="http://schemas.openxmlformats.org/spreadsheetml/2006/main" xmlns:r="http://schemas.openxmlformats.org/officeDocument/2006/relationships">
  <sheetPr codeName="Sheet21">
    <pageSetUpPr fitToPage="1"/>
  </sheetPr>
  <dimension ref="A1:K22"/>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 min="7" max="7" width="11.7109375" style="0" customWidth="1"/>
    <col min="8" max="8" width="14.7109375" style="0" customWidth="1"/>
    <col min="9" max="9" width="12.8515625" style="0" customWidth="1"/>
    <col min="10" max="10" width="12.140625" style="0" customWidth="1"/>
  </cols>
  <sheetData>
    <row r="1" spans="1:4" ht="34.5" customHeight="1">
      <c r="A1" s="216" t="s">
        <v>0</v>
      </c>
      <c r="B1" s="216" t="s">
        <v>0</v>
      </c>
      <c r="C1" s="216" t="s">
        <v>0</v>
      </c>
      <c r="D1" s="216" t="s">
        <v>0</v>
      </c>
    </row>
    <row r="2" spans="1:6" ht="24.75" customHeight="1">
      <c r="A2" s="218" t="s">
        <v>107</v>
      </c>
      <c r="B2" s="218"/>
      <c r="C2" s="13"/>
      <c r="D2" s="219" t="s">
        <v>8</v>
      </c>
      <c r="E2" s="219"/>
      <c r="F2" s="219"/>
    </row>
    <row r="3" spans="1:8" ht="30" customHeight="1">
      <c r="A3" s="212" t="s">
        <v>2</v>
      </c>
      <c r="B3" s="212" t="s">
        <v>2</v>
      </c>
      <c r="C3" s="52"/>
      <c r="D3" s="2" t="s">
        <v>137</v>
      </c>
      <c r="E3" s="2" t="s">
        <v>134</v>
      </c>
      <c r="F3" s="2" t="s">
        <v>135</v>
      </c>
      <c r="G3" s="2" t="s">
        <v>196</v>
      </c>
      <c r="H3" s="2" t="s">
        <v>197</v>
      </c>
    </row>
    <row r="4" spans="1:8" ht="12.75">
      <c r="A4" s="209" t="s">
        <v>108</v>
      </c>
      <c r="B4" s="209" t="s">
        <v>108</v>
      </c>
      <c r="C4" s="51"/>
      <c r="D4" s="4">
        <v>50</v>
      </c>
      <c r="E4" s="4">
        <v>6</v>
      </c>
      <c r="F4" s="4">
        <v>56</v>
      </c>
      <c r="G4" s="6">
        <v>0.145</v>
      </c>
      <c r="H4" s="6">
        <v>0.471</v>
      </c>
    </row>
    <row r="5" spans="1:8" ht="12.75">
      <c r="A5" s="209" t="s">
        <v>109</v>
      </c>
      <c r="B5" s="209" t="s">
        <v>109</v>
      </c>
      <c r="C5" s="51"/>
      <c r="D5" s="4">
        <v>33</v>
      </c>
      <c r="E5" s="4">
        <v>46</v>
      </c>
      <c r="F5" s="4">
        <v>79</v>
      </c>
      <c r="G5" s="6">
        <v>0.205</v>
      </c>
      <c r="H5" s="6">
        <v>0.446</v>
      </c>
    </row>
    <row r="6" spans="1:8" ht="12.75">
      <c r="A6" s="209" t="s">
        <v>110</v>
      </c>
      <c r="B6" s="209" t="s">
        <v>110</v>
      </c>
      <c r="C6" s="51"/>
      <c r="D6" s="4">
        <v>2</v>
      </c>
      <c r="E6" s="4">
        <v>28</v>
      </c>
      <c r="F6" s="4">
        <v>30</v>
      </c>
      <c r="G6" s="6">
        <v>0.078</v>
      </c>
      <c r="H6" s="6">
        <v>0.27</v>
      </c>
    </row>
    <row r="7" spans="1:8" ht="12.75">
      <c r="A7" s="209" t="s">
        <v>111</v>
      </c>
      <c r="B7" s="209" t="s">
        <v>111</v>
      </c>
      <c r="C7" s="51"/>
      <c r="D7" s="4">
        <v>2</v>
      </c>
      <c r="E7" s="4">
        <v>35</v>
      </c>
      <c r="F7" s="4">
        <v>37</v>
      </c>
      <c r="G7" s="6">
        <v>0.096</v>
      </c>
      <c r="H7" s="6">
        <v>0.339</v>
      </c>
    </row>
    <row r="8" spans="1:8" ht="12.75">
      <c r="A8" s="209" t="s">
        <v>112</v>
      </c>
      <c r="B8" s="209" t="s">
        <v>112</v>
      </c>
      <c r="C8" s="51"/>
      <c r="D8" s="4">
        <v>11</v>
      </c>
      <c r="E8" s="4">
        <v>0</v>
      </c>
      <c r="F8" s="4">
        <v>11</v>
      </c>
      <c r="G8" s="6">
        <v>0.028</v>
      </c>
      <c r="H8" s="6">
        <v>0.145</v>
      </c>
    </row>
    <row r="9" spans="1:8" ht="12.75">
      <c r="A9" s="209" t="s">
        <v>113</v>
      </c>
      <c r="B9" s="209" t="s">
        <v>113</v>
      </c>
      <c r="C9" s="51"/>
      <c r="D9" s="4">
        <v>29</v>
      </c>
      <c r="E9" s="4">
        <v>41</v>
      </c>
      <c r="F9" s="4">
        <v>70</v>
      </c>
      <c r="G9" s="6">
        <v>0.181</v>
      </c>
      <c r="H9" s="6">
        <v>0.526</v>
      </c>
    </row>
    <row r="10" spans="1:8" ht="12.75">
      <c r="A10" s="209" t="s">
        <v>115</v>
      </c>
      <c r="B10" s="209" t="s">
        <v>114</v>
      </c>
      <c r="C10" s="51"/>
      <c r="D10" s="4">
        <v>10</v>
      </c>
      <c r="E10" s="4">
        <v>2</v>
      </c>
      <c r="F10" s="4">
        <v>12</v>
      </c>
      <c r="G10" s="6">
        <v>0.031</v>
      </c>
      <c r="H10" s="6" t="s">
        <v>179</v>
      </c>
    </row>
    <row r="11" spans="1:8" ht="12.75">
      <c r="A11" s="209" t="s">
        <v>116</v>
      </c>
      <c r="B11" s="209" t="s">
        <v>116</v>
      </c>
      <c r="C11" s="51"/>
      <c r="D11" s="4">
        <v>47</v>
      </c>
      <c r="E11" s="4">
        <v>44</v>
      </c>
      <c r="F11" s="4">
        <v>91</v>
      </c>
      <c r="G11" s="6">
        <v>0.236</v>
      </c>
      <c r="H11" s="6" t="s">
        <v>179</v>
      </c>
    </row>
    <row r="12" spans="1:8" ht="12.75">
      <c r="A12" s="211" t="s">
        <v>14</v>
      </c>
      <c r="B12" s="211" t="s">
        <v>14</v>
      </c>
      <c r="C12" s="211">
        <v>115</v>
      </c>
      <c r="D12" s="17">
        <v>184</v>
      </c>
      <c r="E12" s="17">
        <v>202</v>
      </c>
      <c r="F12" s="17">
        <v>386</v>
      </c>
      <c r="G12" s="61">
        <v>1</v>
      </c>
      <c r="H12" s="61">
        <v>0.527</v>
      </c>
    </row>
    <row r="13" spans="1:11" ht="12.75">
      <c r="A13" s="217" t="s">
        <v>15</v>
      </c>
      <c r="B13" s="217" t="s">
        <v>15</v>
      </c>
      <c r="C13" s="217">
        <v>23</v>
      </c>
      <c r="K13" s="11"/>
    </row>
    <row r="14" ht="15">
      <c r="J14" s="45"/>
    </row>
    <row r="15" ht="15">
      <c r="J15" s="45"/>
    </row>
    <row r="16" ht="15">
      <c r="J16" s="45"/>
    </row>
    <row r="17" ht="15">
      <c r="J17" s="45"/>
    </row>
    <row r="18" ht="15">
      <c r="J18" s="45"/>
    </row>
    <row r="19" ht="15">
      <c r="J19" s="45"/>
    </row>
    <row r="20" ht="15">
      <c r="J20" s="45"/>
    </row>
    <row r="21" ht="15">
      <c r="J21" s="45"/>
    </row>
    <row r="22" ht="15">
      <c r="J22" s="45"/>
    </row>
  </sheetData>
  <sheetProtection/>
  <mergeCells count="14">
    <mergeCell ref="A4:B4"/>
    <mergeCell ref="A9:B9"/>
    <mergeCell ref="A2:B2"/>
    <mergeCell ref="D2:F2"/>
    <mergeCell ref="A13:C13"/>
    <mergeCell ref="A1:D1"/>
    <mergeCell ref="A6:B6"/>
    <mergeCell ref="A3:B3"/>
    <mergeCell ref="A8:B8"/>
    <mergeCell ref="A12:C12"/>
    <mergeCell ref="A5:B5"/>
    <mergeCell ref="A10:B10"/>
    <mergeCell ref="A7:B7"/>
    <mergeCell ref="A11:B11"/>
  </mergeCells>
  <printOptions/>
  <pageMargins left="0.75" right="0.75" top="1" bottom="1" header="0.5" footer="0.5"/>
  <pageSetup fitToHeight="1" fitToWidth="1" horizontalDpi="600" verticalDpi="600" orientation="landscape" paperSize="9" scale="77" r:id="rId2"/>
  <drawing r:id="rId1"/>
</worksheet>
</file>

<file path=xl/worksheets/sheet28.xml><?xml version="1.0" encoding="utf-8"?>
<worksheet xmlns="http://schemas.openxmlformats.org/spreadsheetml/2006/main" xmlns:r="http://schemas.openxmlformats.org/officeDocument/2006/relationships">
  <sheetPr codeName="Sheet22">
    <pageSetUpPr fitToPage="1"/>
  </sheetPr>
  <dimension ref="A1:H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3" width="15.8515625" style="0" customWidth="1"/>
    <col min="4" max="4" width="13.7109375" style="0" customWidth="1"/>
    <col min="7" max="7" width="13.140625" style="0" customWidth="1"/>
    <col min="8" max="8" width="14.421875" style="0" customWidth="1"/>
    <col min="9" max="9" width="14.7109375" style="0" customWidth="1"/>
  </cols>
  <sheetData>
    <row r="1" spans="1:4" ht="34.5" customHeight="1">
      <c r="A1" s="216" t="s">
        <v>0</v>
      </c>
      <c r="B1" s="216" t="s">
        <v>0</v>
      </c>
      <c r="C1" s="216" t="s">
        <v>0</v>
      </c>
      <c r="D1" s="216" t="s">
        <v>0</v>
      </c>
    </row>
    <row r="2" spans="1:6" ht="24.75" customHeight="1">
      <c r="A2" s="13" t="s">
        <v>117</v>
      </c>
      <c r="B2" s="13"/>
      <c r="C2" s="13"/>
      <c r="D2" s="219" t="s">
        <v>8</v>
      </c>
      <c r="E2" s="219"/>
      <c r="F2" s="219"/>
    </row>
    <row r="3" spans="1:8" ht="30" customHeight="1">
      <c r="A3" s="212" t="s">
        <v>2</v>
      </c>
      <c r="B3" s="212" t="s">
        <v>2</v>
      </c>
      <c r="C3" s="52"/>
      <c r="D3" s="2" t="s">
        <v>137</v>
      </c>
      <c r="E3" s="2" t="s">
        <v>134</v>
      </c>
      <c r="F3" s="2" t="s">
        <v>135</v>
      </c>
      <c r="G3" s="2" t="s">
        <v>196</v>
      </c>
      <c r="H3" s="2" t="s">
        <v>197</v>
      </c>
    </row>
    <row r="4" spans="1:8" ht="12.75">
      <c r="A4" s="209" t="s">
        <v>118</v>
      </c>
      <c r="B4" s="209" t="s">
        <v>118</v>
      </c>
      <c r="C4" s="51"/>
      <c r="D4" s="4">
        <v>51</v>
      </c>
      <c r="E4" s="4">
        <v>118</v>
      </c>
      <c r="F4" s="4">
        <v>169</v>
      </c>
      <c r="G4" s="6">
        <v>0.4378238341968912</v>
      </c>
      <c r="H4" s="54">
        <v>0.338</v>
      </c>
    </row>
    <row r="5" spans="1:8" ht="12.75">
      <c r="A5" s="209" t="s">
        <v>119</v>
      </c>
      <c r="B5" s="209" t="s">
        <v>119</v>
      </c>
      <c r="C5" s="51"/>
      <c r="D5" s="4">
        <v>49</v>
      </c>
      <c r="E5" s="4">
        <v>17</v>
      </c>
      <c r="F5" s="4">
        <v>66</v>
      </c>
      <c r="G5" s="6">
        <v>0.17098445595854922</v>
      </c>
      <c r="H5" s="54">
        <v>0.5</v>
      </c>
    </row>
    <row r="6" spans="1:8" ht="12.75">
      <c r="A6" s="209" t="s">
        <v>120</v>
      </c>
      <c r="B6" s="209" t="s">
        <v>120</v>
      </c>
      <c r="C6" s="51"/>
      <c r="D6" s="4">
        <v>4</v>
      </c>
      <c r="E6" s="4">
        <v>2</v>
      </c>
      <c r="F6" s="4">
        <v>6</v>
      </c>
      <c r="G6" s="6">
        <v>0.015544041450777202</v>
      </c>
      <c r="H6" s="54">
        <v>0.5</v>
      </c>
    </row>
    <row r="7" spans="1:8" ht="12.75">
      <c r="A7" s="209" t="s">
        <v>121</v>
      </c>
      <c r="B7" s="209" t="s">
        <v>121</v>
      </c>
      <c r="C7" s="51"/>
      <c r="D7" s="4">
        <v>19</v>
      </c>
      <c r="E7" s="4">
        <v>3</v>
      </c>
      <c r="F7" s="4">
        <v>22</v>
      </c>
      <c r="G7" s="6">
        <v>0.05699481865284974</v>
      </c>
      <c r="H7" s="54">
        <v>0.28205128205128205</v>
      </c>
    </row>
    <row r="8" spans="1:8" ht="12.75">
      <c r="A8" s="209" t="s">
        <v>116</v>
      </c>
      <c r="B8" s="209" t="s">
        <v>116</v>
      </c>
      <c r="C8" s="51"/>
      <c r="D8" s="4">
        <v>61</v>
      </c>
      <c r="E8" s="4">
        <v>62</v>
      </c>
      <c r="F8" s="4">
        <v>123</v>
      </c>
      <c r="G8" s="6">
        <v>0.31865284974093266</v>
      </c>
      <c r="H8" s="6" t="s">
        <v>179</v>
      </c>
    </row>
    <row r="9" spans="1:8" ht="12.75">
      <c r="A9" s="211" t="s">
        <v>14</v>
      </c>
      <c r="B9" s="211" t="s">
        <v>14</v>
      </c>
      <c r="C9" s="211">
        <v>117</v>
      </c>
      <c r="D9" s="17">
        <v>184</v>
      </c>
      <c r="E9" s="17">
        <v>202</v>
      </c>
      <c r="F9" s="17">
        <v>386</v>
      </c>
      <c r="H9" s="53"/>
    </row>
  </sheetData>
  <sheetProtection/>
  <mergeCells count="9">
    <mergeCell ref="D2:F2"/>
    <mergeCell ref="A7:B7"/>
    <mergeCell ref="A4:B4"/>
    <mergeCell ref="A9:C9"/>
    <mergeCell ref="A1:D1"/>
    <mergeCell ref="A6:B6"/>
    <mergeCell ref="A3:B3"/>
    <mergeCell ref="A8:B8"/>
    <mergeCell ref="A5:B5"/>
  </mergeCells>
  <printOptions/>
  <pageMargins left="0.75" right="0.75" top="1" bottom="1" header="0.5" footer="0.5"/>
  <pageSetup fitToHeight="1" fitToWidth="1" horizontalDpi="600" verticalDpi="600" orientation="portrait" paperSize="9" scale="72"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J173"/>
  <sheetViews>
    <sheetView zoomScalePageLayoutView="55" workbookViewId="0" topLeftCell="A1">
      <selection activeCell="A1" sqref="A1"/>
    </sheetView>
  </sheetViews>
  <sheetFormatPr defaultColWidth="9.140625" defaultRowHeight="12.75"/>
  <cols>
    <col min="1" max="1" width="42.7109375" style="66" customWidth="1"/>
    <col min="2" max="2" width="7.57421875" style="66" customWidth="1"/>
    <col min="3" max="3" width="51.140625" style="66" customWidth="1"/>
    <col min="4" max="8" width="2.8515625" style="66" customWidth="1"/>
    <col min="9" max="16384" width="9.140625" style="66" customWidth="1"/>
  </cols>
  <sheetData>
    <row r="1" spans="2:8" ht="42.75" customHeight="1" thickBot="1">
      <c r="B1" s="221" t="s">
        <v>198</v>
      </c>
      <c r="C1" s="221"/>
      <c r="D1" s="221"/>
      <c r="E1" s="67"/>
      <c r="F1" s="67"/>
      <c r="G1" s="67"/>
      <c r="H1" s="67"/>
    </row>
    <row r="2" spans="1:8" ht="131.25" customHeight="1" thickBot="1">
      <c r="A2" s="222" t="s">
        <v>199</v>
      </c>
      <c r="B2" s="223"/>
      <c r="C2" s="224"/>
      <c r="D2" s="68" t="s">
        <v>3</v>
      </c>
      <c r="E2" s="68" t="s">
        <v>4</v>
      </c>
      <c r="F2" s="68" t="s">
        <v>5</v>
      </c>
      <c r="G2" s="68" t="s">
        <v>6</v>
      </c>
      <c r="H2" s="69" t="s">
        <v>7</v>
      </c>
    </row>
    <row r="3" spans="1:8" ht="15" customHeight="1" thickBot="1">
      <c r="A3" s="225" t="s">
        <v>1</v>
      </c>
      <c r="B3" s="226"/>
      <c r="C3" s="227"/>
      <c r="D3" s="228"/>
      <c r="E3" s="228"/>
      <c r="F3" s="228"/>
      <c r="G3" s="228"/>
      <c r="H3" s="229"/>
    </row>
    <row r="4" spans="1:8" ht="15">
      <c r="A4" s="70" t="s">
        <v>9</v>
      </c>
      <c r="B4" s="71"/>
      <c r="C4" s="72"/>
      <c r="D4" s="73"/>
      <c r="E4" s="74"/>
      <c r="F4" s="74"/>
      <c r="G4" s="74"/>
      <c r="H4" s="75"/>
    </row>
    <row r="5" spans="1:8" ht="15">
      <c r="A5" s="76" t="s">
        <v>10</v>
      </c>
      <c r="B5" s="77"/>
      <c r="C5" s="78"/>
      <c r="D5" s="79"/>
      <c r="E5" s="80"/>
      <c r="F5" s="80"/>
      <c r="G5" s="80"/>
      <c r="H5" s="81"/>
    </row>
    <row r="6" spans="1:8" ht="15">
      <c r="A6" s="70" t="s">
        <v>11</v>
      </c>
      <c r="B6" s="71"/>
      <c r="C6" s="72"/>
      <c r="D6" s="82"/>
      <c r="E6" s="83"/>
      <c r="F6" s="83"/>
      <c r="G6" s="83"/>
      <c r="H6" s="84"/>
    </row>
    <row r="7" spans="1:8" ht="15">
      <c r="A7" s="76" t="s">
        <v>12</v>
      </c>
      <c r="B7" s="77"/>
      <c r="C7" s="78"/>
      <c r="D7" s="79"/>
      <c r="E7" s="80"/>
      <c r="F7" s="80"/>
      <c r="G7" s="80"/>
      <c r="H7" s="81"/>
    </row>
    <row r="8" spans="1:8" ht="15.75" thickBot="1">
      <c r="A8" s="85" t="s">
        <v>13</v>
      </c>
      <c r="B8" s="86"/>
      <c r="C8" s="87"/>
      <c r="D8" s="88"/>
      <c r="E8" s="89"/>
      <c r="F8" s="89"/>
      <c r="G8" s="89"/>
      <c r="H8" s="90"/>
    </row>
    <row r="9" spans="1:8" ht="15">
      <c r="A9" s="91" t="s">
        <v>16</v>
      </c>
      <c r="B9" s="92"/>
      <c r="C9" s="93"/>
      <c r="D9" s="94"/>
      <c r="E9" s="95"/>
      <c r="F9" s="95"/>
      <c r="G9" s="95"/>
      <c r="H9" s="96"/>
    </row>
    <row r="10" spans="1:8" ht="15.75">
      <c r="A10" s="70" t="s">
        <v>17</v>
      </c>
      <c r="B10" s="97"/>
      <c r="C10" s="98"/>
      <c r="D10" s="82"/>
      <c r="E10" s="99"/>
      <c r="F10" s="99"/>
      <c r="G10" s="99"/>
      <c r="H10" s="100"/>
    </row>
    <row r="11" spans="1:8" ht="15">
      <c r="A11" s="76" t="s">
        <v>200</v>
      </c>
      <c r="B11" s="77"/>
      <c r="C11" s="78"/>
      <c r="D11" s="79"/>
      <c r="E11" s="80"/>
      <c r="F11" s="80"/>
      <c r="G11" s="80"/>
      <c r="H11" s="81"/>
    </row>
    <row r="12" spans="1:8" ht="15">
      <c r="A12" s="70" t="s">
        <v>19</v>
      </c>
      <c r="B12" s="71"/>
      <c r="C12" s="72"/>
      <c r="D12" s="82"/>
      <c r="E12" s="99"/>
      <c r="F12" s="99"/>
      <c r="G12" s="99"/>
      <c r="H12" s="100"/>
    </row>
    <row r="13" spans="1:8" ht="15">
      <c r="A13" s="76" t="s">
        <v>20</v>
      </c>
      <c r="B13" s="77"/>
      <c r="C13" s="78"/>
      <c r="D13" s="79"/>
      <c r="E13" s="80"/>
      <c r="F13" s="80"/>
      <c r="G13" s="80"/>
      <c r="H13" s="81"/>
    </row>
    <row r="14" spans="1:8" ht="15.75" thickBot="1">
      <c r="A14" s="85" t="s">
        <v>21</v>
      </c>
      <c r="B14" s="86"/>
      <c r="C14" s="87"/>
      <c r="D14" s="88"/>
      <c r="E14" s="89"/>
      <c r="F14" s="89"/>
      <c r="G14" s="89"/>
      <c r="H14" s="90"/>
    </row>
    <row r="15" spans="1:8" ht="15.75">
      <c r="A15" s="101" t="s">
        <v>22</v>
      </c>
      <c r="B15" s="102"/>
      <c r="C15" s="102"/>
      <c r="D15" s="103"/>
      <c r="E15" s="104"/>
      <c r="F15" s="104"/>
      <c r="G15" s="104"/>
      <c r="H15" s="105"/>
    </row>
    <row r="16" spans="1:8" ht="15">
      <c r="A16" s="70" t="s">
        <v>23</v>
      </c>
      <c r="B16" s="71"/>
      <c r="C16" s="71"/>
      <c r="D16" s="106"/>
      <c r="E16" s="99"/>
      <c r="F16" s="99"/>
      <c r="G16" s="99"/>
      <c r="H16" s="100"/>
    </row>
    <row r="17" spans="1:8" ht="15">
      <c r="A17" s="76" t="s">
        <v>201</v>
      </c>
      <c r="B17" s="77"/>
      <c r="C17" s="77"/>
      <c r="D17" s="107"/>
      <c r="E17" s="80"/>
      <c r="F17" s="80"/>
      <c r="G17" s="80"/>
      <c r="H17" s="81"/>
    </row>
    <row r="18" spans="1:8" ht="15">
      <c r="A18" s="70" t="s">
        <v>25</v>
      </c>
      <c r="B18" s="71"/>
      <c r="C18" s="71"/>
      <c r="D18" s="106"/>
      <c r="E18" s="99"/>
      <c r="F18" s="99"/>
      <c r="G18" s="99"/>
      <c r="H18" s="100"/>
    </row>
    <row r="19" spans="1:8" ht="15">
      <c r="A19" s="76" t="s">
        <v>26</v>
      </c>
      <c r="B19" s="77"/>
      <c r="C19" s="77"/>
      <c r="D19" s="107"/>
      <c r="E19" s="80"/>
      <c r="F19" s="80"/>
      <c r="G19" s="80"/>
      <c r="H19" s="81"/>
    </row>
    <row r="20" spans="1:8" ht="15.75" thickBot="1">
      <c r="A20" s="85" t="s">
        <v>27</v>
      </c>
      <c r="B20" s="86"/>
      <c r="C20" s="86"/>
      <c r="D20" s="106"/>
      <c r="E20" s="83"/>
      <c r="F20" s="83"/>
      <c r="G20" s="83"/>
      <c r="H20" s="84"/>
    </row>
    <row r="21" spans="1:8" ht="15.75" thickBot="1">
      <c r="A21" s="108" t="s">
        <v>28</v>
      </c>
      <c r="B21" s="109"/>
      <c r="C21" s="110"/>
      <c r="D21" s="111"/>
      <c r="E21" s="112"/>
      <c r="F21" s="112"/>
      <c r="G21" s="112"/>
      <c r="H21" s="113"/>
    </row>
    <row r="22" spans="1:8" ht="15" customHeight="1">
      <c r="A22" s="70" t="s">
        <v>29</v>
      </c>
      <c r="B22" s="71"/>
      <c r="C22" s="72"/>
      <c r="D22" s="106"/>
      <c r="E22" s="99"/>
      <c r="F22" s="99"/>
      <c r="G22" s="99"/>
      <c r="H22" s="100"/>
    </row>
    <row r="23" spans="1:8" ht="15">
      <c r="A23" s="76" t="s">
        <v>30</v>
      </c>
      <c r="B23" s="77"/>
      <c r="C23" s="78"/>
      <c r="D23" s="107"/>
      <c r="E23" s="80"/>
      <c r="F23" s="80"/>
      <c r="G23" s="80"/>
      <c r="H23" s="81"/>
    </row>
    <row r="24" spans="1:8" ht="15">
      <c r="A24" s="70" t="s">
        <v>31</v>
      </c>
      <c r="B24" s="71"/>
      <c r="C24" s="72"/>
      <c r="D24" s="106"/>
      <c r="E24" s="99"/>
      <c r="F24" s="99"/>
      <c r="G24" s="99"/>
      <c r="H24" s="100"/>
    </row>
    <row r="25" spans="1:8" ht="15.75" thickBot="1">
      <c r="A25" s="114" t="s">
        <v>202</v>
      </c>
      <c r="B25" s="115"/>
      <c r="C25" s="116"/>
      <c r="D25" s="117"/>
      <c r="E25" s="118"/>
      <c r="F25" s="118"/>
      <c r="G25" s="118"/>
      <c r="H25" s="119"/>
    </row>
    <row r="26" spans="1:8" ht="15">
      <c r="A26" s="108" t="s">
        <v>33</v>
      </c>
      <c r="B26" s="120"/>
      <c r="C26" s="121"/>
      <c r="D26" s="122"/>
      <c r="E26" s="123"/>
      <c r="F26" s="123"/>
      <c r="G26" s="123"/>
      <c r="H26" s="124"/>
    </row>
    <row r="27" spans="1:8" ht="15">
      <c r="A27" s="70" t="s">
        <v>34</v>
      </c>
      <c r="B27" s="125"/>
      <c r="C27" s="126"/>
      <c r="D27" s="82"/>
      <c r="E27" s="83"/>
      <c r="F27" s="83"/>
      <c r="G27" s="83"/>
      <c r="H27" s="84"/>
    </row>
    <row r="28" spans="1:8" ht="15" customHeight="1">
      <c r="A28" s="76" t="s">
        <v>35</v>
      </c>
      <c r="B28" s="77"/>
      <c r="C28" s="78"/>
      <c r="D28" s="79"/>
      <c r="E28" s="80"/>
      <c r="F28" s="80"/>
      <c r="G28" s="80"/>
      <c r="H28" s="81"/>
    </row>
    <row r="29" spans="1:8" ht="15.75" thickBot="1">
      <c r="A29" s="85" t="s">
        <v>36</v>
      </c>
      <c r="B29" s="86"/>
      <c r="C29" s="87"/>
      <c r="D29" s="82"/>
      <c r="E29" s="99"/>
      <c r="F29" s="99"/>
      <c r="G29" s="99"/>
      <c r="H29" s="100"/>
    </row>
    <row r="30" spans="1:8" ht="15.75" thickBot="1">
      <c r="A30" s="127" t="s">
        <v>203</v>
      </c>
      <c r="B30" s="115"/>
      <c r="C30" s="116"/>
      <c r="D30" s="128"/>
      <c r="E30" s="112"/>
      <c r="F30" s="112"/>
      <c r="G30" s="112"/>
      <c r="H30" s="113"/>
    </row>
    <row r="31" spans="1:8" ht="15">
      <c r="A31" s="129" t="s">
        <v>38</v>
      </c>
      <c r="B31" s="130"/>
      <c r="C31" s="131"/>
      <c r="D31" s="73"/>
      <c r="E31" s="74"/>
      <c r="F31" s="74"/>
      <c r="G31" s="74"/>
      <c r="H31" s="75"/>
    </row>
    <row r="32" spans="1:8" ht="15" customHeight="1" thickBot="1">
      <c r="A32" s="76" t="s">
        <v>39</v>
      </c>
      <c r="B32" s="132"/>
      <c r="C32" s="133"/>
      <c r="D32" s="134"/>
      <c r="E32" s="135"/>
      <c r="F32" s="135"/>
      <c r="G32" s="135"/>
      <c r="H32" s="136"/>
    </row>
    <row r="33" spans="1:8" ht="15">
      <c r="A33" s="70" t="s">
        <v>40</v>
      </c>
      <c r="B33" s="71"/>
      <c r="C33" s="72"/>
      <c r="D33" s="82"/>
      <c r="E33" s="83"/>
      <c r="F33" s="83"/>
      <c r="G33" s="83"/>
      <c r="H33" s="84"/>
    </row>
    <row r="34" spans="1:8" ht="15">
      <c r="A34" s="76" t="s">
        <v>41</v>
      </c>
      <c r="B34" s="77"/>
      <c r="C34" s="78"/>
      <c r="D34" s="79"/>
      <c r="E34" s="80"/>
      <c r="F34" s="80"/>
      <c r="G34" s="80"/>
      <c r="H34" s="81"/>
    </row>
    <row r="35" spans="1:8" ht="15.75" thickBot="1">
      <c r="A35" s="85" t="s">
        <v>42</v>
      </c>
      <c r="B35" s="137"/>
      <c r="C35" s="138"/>
      <c r="D35" s="82"/>
      <c r="E35" s="99"/>
      <c r="F35" s="99"/>
      <c r="G35" s="99"/>
      <c r="H35" s="100"/>
    </row>
    <row r="36" spans="1:8" ht="15">
      <c r="A36" s="108" t="s">
        <v>43</v>
      </c>
      <c r="B36" s="120"/>
      <c r="C36" s="121"/>
      <c r="D36" s="139"/>
      <c r="E36" s="95"/>
      <c r="F36" s="95"/>
      <c r="G36" s="95"/>
      <c r="H36" s="96"/>
    </row>
    <row r="37" spans="1:8" ht="15">
      <c r="A37" s="70" t="s">
        <v>204</v>
      </c>
      <c r="B37" s="71"/>
      <c r="C37" s="72"/>
      <c r="D37" s="106"/>
      <c r="E37" s="99"/>
      <c r="F37" s="99"/>
      <c r="G37" s="99"/>
      <c r="H37" s="100"/>
    </row>
    <row r="38" spans="1:8" ht="15.75" thickBot="1">
      <c r="A38" s="76" t="s">
        <v>205</v>
      </c>
      <c r="B38" s="77"/>
      <c r="C38" s="78"/>
      <c r="D38" s="117"/>
      <c r="E38" s="118"/>
      <c r="F38" s="118"/>
      <c r="G38" s="118"/>
      <c r="H38" s="119"/>
    </row>
    <row r="39" spans="1:8" ht="15">
      <c r="A39" s="70" t="s">
        <v>46</v>
      </c>
      <c r="B39" s="71"/>
      <c r="C39" s="72"/>
      <c r="D39" s="106"/>
      <c r="E39" s="99"/>
      <c r="F39" s="99"/>
      <c r="G39" s="99"/>
      <c r="H39" s="100"/>
    </row>
    <row r="40" spans="1:8" ht="15.75" thickBot="1">
      <c r="A40" s="114" t="s">
        <v>206</v>
      </c>
      <c r="B40" s="115"/>
      <c r="C40" s="116"/>
      <c r="D40" s="117"/>
      <c r="E40" s="118"/>
      <c r="F40" s="118"/>
      <c r="G40" s="118"/>
      <c r="H40" s="119"/>
    </row>
    <row r="41" spans="1:8" ht="15">
      <c r="A41" s="140" t="s">
        <v>48</v>
      </c>
      <c r="B41" s="141"/>
      <c r="C41" s="141"/>
      <c r="D41" s="142"/>
      <c r="E41" s="123"/>
      <c r="F41" s="123"/>
      <c r="G41" s="123"/>
      <c r="H41" s="124"/>
    </row>
    <row r="42" spans="1:8" ht="15.75" customHeight="1" thickBot="1">
      <c r="A42" s="70" t="s">
        <v>51</v>
      </c>
      <c r="B42" s="71"/>
      <c r="C42" s="71"/>
      <c r="D42" s="106"/>
      <c r="E42" s="99"/>
      <c r="F42" s="99"/>
      <c r="G42" s="99"/>
      <c r="H42" s="100"/>
    </row>
    <row r="43" spans="1:8" ht="15.75" thickBot="1">
      <c r="A43" s="76" t="s">
        <v>52</v>
      </c>
      <c r="B43" s="77"/>
      <c r="C43" s="77"/>
      <c r="D43" s="143"/>
      <c r="E43" s="68"/>
      <c r="F43" s="68"/>
      <c r="G43" s="68"/>
      <c r="H43" s="69"/>
    </row>
    <row r="44" spans="1:8" ht="15">
      <c r="A44" s="144" t="s">
        <v>53</v>
      </c>
      <c r="B44" s="145"/>
      <c r="C44" s="145"/>
      <c r="D44" s="146"/>
      <c r="E44" s="147"/>
      <c r="F44" s="147"/>
      <c r="G44" s="147"/>
      <c r="H44" s="148"/>
    </row>
    <row r="45" spans="1:8" ht="15.75" thickBot="1">
      <c r="A45" s="76" t="s">
        <v>54</v>
      </c>
      <c r="B45" s="77"/>
      <c r="C45" s="77"/>
      <c r="D45" s="149"/>
      <c r="E45" s="150"/>
      <c r="F45" s="150"/>
      <c r="G45" s="150"/>
      <c r="H45" s="151"/>
    </row>
    <row r="46" spans="1:8" ht="15">
      <c r="A46" s="108" t="s">
        <v>55</v>
      </c>
      <c r="B46" s="120"/>
      <c r="C46" s="121"/>
      <c r="D46" s="142"/>
      <c r="E46" s="123"/>
      <c r="F46" s="123"/>
      <c r="G46" s="123"/>
      <c r="H46" s="124"/>
    </row>
    <row r="47" spans="1:8" ht="15">
      <c r="A47" s="70" t="s">
        <v>56</v>
      </c>
      <c r="B47" s="71"/>
      <c r="C47" s="72"/>
      <c r="D47" s="106"/>
      <c r="E47" s="99"/>
      <c r="F47" s="99"/>
      <c r="G47" s="99"/>
      <c r="H47" s="100"/>
    </row>
    <row r="48" spans="1:8" ht="15">
      <c r="A48" s="76" t="s">
        <v>207</v>
      </c>
      <c r="B48" s="77"/>
      <c r="C48" s="78"/>
      <c r="D48" s="107"/>
      <c r="E48" s="80"/>
      <c r="F48" s="80"/>
      <c r="G48" s="80"/>
      <c r="H48" s="81"/>
    </row>
    <row r="49" spans="1:8" ht="15">
      <c r="A49" s="70" t="s">
        <v>58</v>
      </c>
      <c r="B49" s="71"/>
      <c r="C49" s="72"/>
      <c r="D49" s="146"/>
      <c r="E49" s="147"/>
      <c r="F49" s="147"/>
      <c r="G49" s="147"/>
      <c r="H49" s="148"/>
    </row>
    <row r="50" spans="1:8" ht="15.75" thickBot="1">
      <c r="A50" s="114" t="s">
        <v>59</v>
      </c>
      <c r="B50" s="115"/>
      <c r="C50" s="116"/>
      <c r="D50" s="117"/>
      <c r="E50" s="118"/>
      <c r="F50" s="118"/>
      <c r="G50" s="118"/>
      <c r="H50" s="119"/>
    </row>
    <row r="51" spans="1:8" ht="15" customHeight="1">
      <c r="A51" s="108" t="s">
        <v>208</v>
      </c>
      <c r="B51" s="152"/>
      <c r="C51" s="152"/>
      <c r="D51" s="142"/>
      <c r="E51" s="123"/>
      <c r="F51" s="123"/>
      <c r="G51" s="123"/>
      <c r="H51" s="124"/>
    </row>
    <row r="52" spans="1:8" ht="15">
      <c r="A52" s="70" t="s">
        <v>61</v>
      </c>
      <c r="B52" s="71"/>
      <c r="C52" s="71"/>
      <c r="D52" s="106"/>
      <c r="E52" s="99"/>
      <c r="F52" s="99"/>
      <c r="G52" s="99"/>
      <c r="H52" s="100"/>
    </row>
    <row r="53" spans="1:8" ht="15" customHeight="1">
      <c r="A53" s="76" t="s">
        <v>62</v>
      </c>
      <c r="B53" s="77"/>
      <c r="C53" s="77"/>
      <c r="D53" s="107"/>
      <c r="E53" s="80"/>
      <c r="F53" s="80"/>
      <c r="G53" s="80"/>
      <c r="H53" s="81"/>
    </row>
    <row r="54" spans="1:10" ht="15">
      <c r="A54" s="70" t="s">
        <v>63</v>
      </c>
      <c r="B54" s="125"/>
      <c r="C54" s="125"/>
      <c r="D54" s="106"/>
      <c r="E54" s="99"/>
      <c r="F54" s="99"/>
      <c r="G54" s="99"/>
      <c r="H54" s="100"/>
      <c r="J54" s="153"/>
    </row>
    <row r="55" spans="1:8" ht="15.75" thickBot="1">
      <c r="A55" s="114" t="s">
        <v>64</v>
      </c>
      <c r="B55" s="115"/>
      <c r="C55" s="115"/>
      <c r="D55" s="117"/>
      <c r="E55" s="118"/>
      <c r="F55" s="118"/>
      <c r="G55" s="118"/>
      <c r="H55" s="119"/>
    </row>
    <row r="56" spans="1:8" ht="126.75" thickBot="1">
      <c r="A56" s="230" t="s">
        <v>199</v>
      </c>
      <c r="B56" s="231"/>
      <c r="C56" s="232"/>
      <c r="D56" s="68" t="s">
        <v>3</v>
      </c>
      <c r="E56" s="68" t="s">
        <v>4</v>
      </c>
      <c r="F56" s="68" t="s">
        <v>5</v>
      </c>
      <c r="G56" s="68" t="s">
        <v>6</v>
      </c>
      <c r="H56" s="69" t="s">
        <v>7</v>
      </c>
    </row>
    <row r="57" spans="1:8" ht="15">
      <c r="A57" s="108" t="s">
        <v>209</v>
      </c>
      <c r="B57" s="120"/>
      <c r="C57" s="121"/>
      <c r="D57" s="122"/>
      <c r="E57" s="123"/>
      <c r="F57" s="123"/>
      <c r="G57" s="123"/>
      <c r="H57" s="124"/>
    </row>
    <row r="58" spans="1:8" ht="15">
      <c r="A58" s="70" t="s">
        <v>210</v>
      </c>
      <c r="B58" s="71"/>
      <c r="C58" s="72"/>
      <c r="D58" s="82"/>
      <c r="E58" s="99"/>
      <c r="F58" s="99"/>
      <c r="G58" s="99"/>
      <c r="H58" s="100"/>
    </row>
    <row r="59" spans="1:8" ht="15">
      <c r="A59" s="76" t="s">
        <v>67</v>
      </c>
      <c r="B59" s="77"/>
      <c r="C59" s="78"/>
      <c r="D59" s="79"/>
      <c r="E59" s="80"/>
      <c r="F59" s="80"/>
      <c r="G59" s="80"/>
      <c r="H59" s="81"/>
    </row>
    <row r="60" spans="1:8" ht="15">
      <c r="A60" s="70" t="s">
        <v>68</v>
      </c>
      <c r="B60" s="71"/>
      <c r="C60" s="72"/>
      <c r="D60" s="82"/>
      <c r="E60" s="99"/>
      <c r="F60" s="99"/>
      <c r="G60" s="99"/>
      <c r="H60" s="100"/>
    </row>
    <row r="61" spans="1:8" ht="15.75" thickBot="1">
      <c r="A61" s="114" t="s">
        <v>69</v>
      </c>
      <c r="B61" s="154"/>
      <c r="C61" s="155"/>
      <c r="D61" s="156"/>
      <c r="E61" s="118"/>
      <c r="F61" s="118"/>
      <c r="G61" s="118"/>
      <c r="H61" s="119"/>
    </row>
    <row r="62" spans="1:8" ht="15">
      <c r="A62" s="140" t="s">
        <v>70</v>
      </c>
      <c r="B62" s="77"/>
      <c r="C62" s="78"/>
      <c r="D62" s="157"/>
      <c r="E62" s="104"/>
      <c r="F62" s="104"/>
      <c r="G62" s="104"/>
      <c r="H62" s="105"/>
    </row>
    <row r="63" spans="1:8" ht="15">
      <c r="A63" s="70" t="s">
        <v>72</v>
      </c>
      <c r="B63" s="71"/>
      <c r="C63" s="72"/>
      <c r="D63" s="82"/>
      <c r="E63" s="99"/>
      <c r="F63" s="99"/>
      <c r="G63" s="99"/>
      <c r="H63" s="100"/>
    </row>
    <row r="64" spans="1:8" ht="15">
      <c r="A64" s="76" t="s">
        <v>73</v>
      </c>
      <c r="B64" s="77"/>
      <c r="C64" s="78"/>
      <c r="D64" s="158"/>
      <c r="E64" s="150"/>
      <c r="F64" s="150"/>
      <c r="G64" s="150"/>
      <c r="H64" s="151"/>
    </row>
    <row r="65" spans="1:8" ht="15">
      <c r="A65" s="70" t="s">
        <v>211</v>
      </c>
      <c r="B65" s="71"/>
      <c r="C65" s="72"/>
      <c r="D65" s="82"/>
      <c r="E65" s="99"/>
      <c r="F65" s="99"/>
      <c r="G65" s="99"/>
      <c r="H65" s="100"/>
    </row>
    <row r="66" spans="1:8" ht="15">
      <c r="A66" s="76" t="s">
        <v>75</v>
      </c>
      <c r="B66" s="141"/>
      <c r="C66" s="159"/>
      <c r="D66" s="79"/>
      <c r="E66" s="80"/>
      <c r="F66" s="80"/>
      <c r="G66" s="80"/>
      <c r="H66" s="81"/>
    </row>
    <row r="67" spans="1:8" ht="15.75" thickBot="1">
      <c r="A67" s="85" t="s">
        <v>76</v>
      </c>
      <c r="B67" s="86"/>
      <c r="C67" s="87"/>
      <c r="D67" s="160"/>
      <c r="E67" s="161"/>
      <c r="F67" s="161"/>
      <c r="G67" s="161"/>
      <c r="H67" s="162"/>
    </row>
    <row r="68" spans="1:8" ht="15">
      <c r="A68" s="108" t="s">
        <v>77</v>
      </c>
      <c r="B68" s="120"/>
      <c r="C68" s="121"/>
      <c r="D68" s="122"/>
      <c r="E68" s="123"/>
      <c r="F68" s="123"/>
      <c r="G68" s="123"/>
      <c r="H68" s="124"/>
    </row>
    <row r="69" spans="1:8" ht="15">
      <c r="A69" s="70" t="s">
        <v>78</v>
      </c>
      <c r="B69" s="71"/>
      <c r="C69" s="72"/>
      <c r="D69" s="82"/>
      <c r="E69" s="99"/>
      <c r="F69" s="99"/>
      <c r="G69" s="99"/>
      <c r="H69" s="100"/>
    </row>
    <row r="70" spans="1:8" ht="15">
      <c r="A70" s="163" t="s">
        <v>79</v>
      </c>
      <c r="B70" s="77"/>
      <c r="C70" s="78"/>
      <c r="D70" s="158"/>
      <c r="E70" s="150"/>
      <c r="F70" s="150"/>
      <c r="G70" s="150"/>
      <c r="H70" s="151"/>
    </row>
    <row r="71" spans="1:8" ht="15" customHeight="1">
      <c r="A71" s="70" t="s">
        <v>80</v>
      </c>
      <c r="B71" s="71"/>
      <c r="C71" s="72"/>
      <c r="D71" s="82"/>
      <c r="E71" s="99"/>
      <c r="F71" s="99"/>
      <c r="G71" s="99"/>
      <c r="H71" s="100"/>
    </row>
    <row r="72" spans="1:8" ht="15">
      <c r="A72" s="76" t="s">
        <v>81</v>
      </c>
      <c r="B72" s="77"/>
      <c r="C72" s="78"/>
      <c r="D72" s="79"/>
      <c r="E72" s="80"/>
      <c r="F72" s="80"/>
      <c r="G72" s="80"/>
      <c r="H72" s="81"/>
    </row>
    <row r="73" spans="1:8" ht="15.75" thickBot="1">
      <c r="A73" s="85" t="s">
        <v>82</v>
      </c>
      <c r="B73" s="137"/>
      <c r="C73" s="138"/>
      <c r="D73" s="88"/>
      <c r="E73" s="147"/>
      <c r="F73" s="147"/>
      <c r="G73" s="147"/>
      <c r="H73" s="148"/>
    </row>
    <row r="74" spans="1:8" ht="15">
      <c r="A74" s="101" t="s">
        <v>83</v>
      </c>
      <c r="B74" s="132"/>
      <c r="C74" s="132"/>
      <c r="D74" s="164"/>
      <c r="E74" s="165"/>
      <c r="F74" s="165"/>
      <c r="G74" s="165"/>
      <c r="H74" s="166"/>
    </row>
    <row r="75" spans="1:8" ht="15">
      <c r="A75" s="70" t="s">
        <v>84</v>
      </c>
      <c r="B75" s="167"/>
      <c r="C75" s="167"/>
      <c r="D75" s="106"/>
      <c r="E75" s="99"/>
      <c r="F75" s="99"/>
      <c r="G75" s="99"/>
      <c r="H75" s="100"/>
    </row>
    <row r="76" spans="1:8" ht="15">
      <c r="A76" s="76" t="s">
        <v>85</v>
      </c>
      <c r="B76" s="77"/>
      <c r="C76" s="77"/>
      <c r="D76" s="168"/>
      <c r="E76" s="169"/>
      <c r="F76" s="169"/>
      <c r="G76" s="169"/>
      <c r="H76" s="170"/>
    </row>
    <row r="77" spans="1:8" ht="15.75" thickBot="1">
      <c r="A77" s="70" t="s">
        <v>212</v>
      </c>
      <c r="B77" s="71"/>
      <c r="C77" s="71"/>
      <c r="D77" s="171"/>
      <c r="E77" s="161"/>
      <c r="F77" s="161"/>
      <c r="G77" s="161"/>
      <c r="H77" s="162"/>
    </row>
    <row r="78" spans="1:8" ht="15">
      <c r="A78" s="108" t="s">
        <v>213</v>
      </c>
      <c r="B78" s="109"/>
      <c r="C78" s="110"/>
      <c r="D78" s="122"/>
      <c r="E78" s="123"/>
      <c r="F78" s="123"/>
      <c r="G78" s="123"/>
      <c r="H78" s="124"/>
    </row>
    <row r="79" spans="1:8" ht="15">
      <c r="A79" s="70" t="s">
        <v>88</v>
      </c>
      <c r="B79" s="71"/>
      <c r="C79" s="72"/>
      <c r="D79" s="82"/>
      <c r="E79" s="99"/>
      <c r="F79" s="99"/>
      <c r="G79" s="99"/>
      <c r="H79" s="100"/>
    </row>
    <row r="80" spans="1:8" ht="15">
      <c r="A80" s="76" t="s">
        <v>89</v>
      </c>
      <c r="B80" s="77"/>
      <c r="C80" s="77"/>
      <c r="D80" s="168"/>
      <c r="E80" s="169"/>
      <c r="F80" s="169"/>
      <c r="G80" s="169"/>
      <c r="H80" s="170"/>
    </row>
    <row r="81" spans="1:8" ht="15" customHeight="1">
      <c r="A81" s="70" t="s">
        <v>90</v>
      </c>
      <c r="B81" s="71"/>
      <c r="C81" s="72"/>
      <c r="D81" s="82"/>
      <c r="E81" s="99"/>
      <c r="F81" s="99"/>
      <c r="G81" s="99"/>
      <c r="H81" s="100"/>
    </row>
    <row r="82" spans="1:8" ht="15.75" thickBot="1">
      <c r="A82" s="114" t="s">
        <v>91</v>
      </c>
      <c r="B82" s="115"/>
      <c r="C82" s="115"/>
      <c r="D82" s="117"/>
      <c r="E82" s="118"/>
      <c r="F82" s="118"/>
      <c r="G82" s="118"/>
      <c r="H82" s="119"/>
    </row>
    <row r="83" spans="1:8" ht="15">
      <c r="A83" s="101" t="s">
        <v>92</v>
      </c>
      <c r="B83" s="77"/>
      <c r="C83" s="77"/>
      <c r="D83" s="142"/>
      <c r="E83" s="123"/>
      <c r="F83" s="123"/>
      <c r="G83" s="123"/>
      <c r="H83" s="124"/>
    </row>
    <row r="84" spans="1:8" ht="15">
      <c r="A84" s="70" t="s">
        <v>214</v>
      </c>
      <c r="B84" s="71"/>
      <c r="C84" s="71"/>
      <c r="D84" s="106"/>
      <c r="E84" s="99"/>
      <c r="F84" s="99"/>
      <c r="G84" s="99"/>
      <c r="H84" s="100"/>
    </row>
    <row r="85" spans="1:8" ht="15" customHeight="1">
      <c r="A85" s="76" t="s">
        <v>94</v>
      </c>
      <c r="B85" s="77"/>
      <c r="C85" s="77"/>
      <c r="D85" s="107"/>
      <c r="E85" s="80"/>
      <c r="F85" s="80"/>
      <c r="G85" s="80"/>
      <c r="H85" s="81"/>
    </row>
    <row r="86" spans="1:8" ht="15">
      <c r="A86" s="70" t="s">
        <v>95</v>
      </c>
      <c r="B86" s="71"/>
      <c r="C86" s="71"/>
      <c r="D86" s="172"/>
      <c r="E86" s="173"/>
      <c r="F86" s="173"/>
      <c r="G86" s="173"/>
      <c r="H86" s="174"/>
    </row>
    <row r="87" spans="1:8" ht="15">
      <c r="A87" s="76" t="s">
        <v>96</v>
      </c>
      <c r="B87" s="77"/>
      <c r="C87" s="77"/>
      <c r="D87" s="107"/>
      <c r="E87" s="80"/>
      <c r="F87" s="80"/>
      <c r="G87" s="80"/>
      <c r="H87" s="81"/>
    </row>
    <row r="88" spans="1:8" ht="15.75" thickBot="1">
      <c r="A88" s="85" t="s">
        <v>97</v>
      </c>
      <c r="B88" s="175"/>
      <c r="C88" s="175"/>
      <c r="D88" s="176"/>
      <c r="E88" s="177"/>
      <c r="F88" s="177"/>
      <c r="G88" s="177"/>
      <c r="H88" s="178"/>
    </row>
    <row r="89" spans="1:8" ht="15">
      <c r="A89" s="101" t="s">
        <v>98</v>
      </c>
      <c r="B89" s="141"/>
      <c r="C89" s="141"/>
      <c r="D89" s="142"/>
      <c r="E89" s="123"/>
      <c r="F89" s="123"/>
      <c r="G89" s="123"/>
      <c r="H89" s="124"/>
    </row>
    <row r="90" spans="1:8" ht="15">
      <c r="A90" s="70" t="s">
        <v>99</v>
      </c>
      <c r="B90" s="71"/>
      <c r="C90" s="71"/>
      <c r="D90" s="106"/>
      <c r="E90" s="99"/>
      <c r="F90" s="99"/>
      <c r="G90" s="99"/>
      <c r="H90" s="100"/>
    </row>
    <row r="91" spans="1:8" ht="15">
      <c r="A91" s="76" t="s">
        <v>100</v>
      </c>
      <c r="B91" s="77"/>
      <c r="C91" s="77"/>
      <c r="D91" s="107"/>
      <c r="E91" s="80"/>
      <c r="F91" s="80"/>
      <c r="G91" s="80"/>
      <c r="H91" s="81"/>
    </row>
    <row r="92" spans="1:8" ht="15.75" thickBot="1">
      <c r="A92" s="70" t="s">
        <v>215</v>
      </c>
      <c r="B92" s="71"/>
      <c r="C92" s="71"/>
      <c r="D92" s="146"/>
      <c r="E92" s="147"/>
      <c r="F92" s="147"/>
      <c r="G92" s="147"/>
      <c r="H92" s="148"/>
    </row>
    <row r="93" spans="1:8" ht="15.75" thickBot="1">
      <c r="A93" s="108" t="s">
        <v>102</v>
      </c>
      <c r="B93" s="120"/>
      <c r="C93" s="121"/>
      <c r="D93" s="179"/>
      <c r="E93" s="180"/>
      <c r="F93" s="180"/>
      <c r="G93" s="180"/>
      <c r="H93" s="181"/>
    </row>
    <row r="94" spans="1:8" ht="15">
      <c r="A94" s="70" t="s">
        <v>103</v>
      </c>
      <c r="B94" s="71"/>
      <c r="C94" s="72"/>
      <c r="D94" s="182"/>
      <c r="E94" s="83"/>
      <c r="F94" s="83"/>
      <c r="G94" s="83"/>
      <c r="H94" s="84"/>
    </row>
    <row r="95" spans="1:8" ht="15">
      <c r="A95" s="76" t="s">
        <v>104</v>
      </c>
      <c r="B95" s="141"/>
      <c r="C95" s="159"/>
      <c r="D95" s="79"/>
      <c r="E95" s="80"/>
      <c r="F95" s="80"/>
      <c r="G95" s="80"/>
      <c r="H95" s="81"/>
    </row>
    <row r="96" spans="1:8" ht="15" customHeight="1">
      <c r="A96" s="70" t="s">
        <v>105</v>
      </c>
      <c r="B96" s="71"/>
      <c r="C96" s="72"/>
      <c r="D96" s="82"/>
      <c r="E96" s="99"/>
      <c r="F96" s="99"/>
      <c r="G96" s="99"/>
      <c r="H96" s="100"/>
    </row>
    <row r="97" spans="1:8" ht="15.75" thickBot="1">
      <c r="A97" s="114" t="s">
        <v>106</v>
      </c>
      <c r="B97" s="115"/>
      <c r="C97" s="116"/>
      <c r="D97" s="156"/>
      <c r="E97" s="118"/>
      <c r="F97" s="118"/>
      <c r="G97" s="118"/>
      <c r="H97" s="119"/>
    </row>
    <row r="98" spans="1:3" ht="15">
      <c r="A98" s="183"/>
      <c r="B98" s="183"/>
      <c r="C98" s="183"/>
    </row>
    <row r="99" spans="1:3" ht="15">
      <c r="A99" s="183"/>
      <c r="B99" s="183"/>
      <c r="C99" s="183"/>
    </row>
    <row r="100" spans="1:3" ht="15">
      <c r="A100" s="183"/>
      <c r="B100" s="183"/>
      <c r="C100" s="183"/>
    </row>
    <row r="101" spans="1:3" ht="15">
      <c r="A101" s="183"/>
      <c r="B101" s="183"/>
      <c r="C101" s="183"/>
    </row>
    <row r="102" spans="1:3" ht="15">
      <c r="A102" s="183"/>
      <c r="B102" s="183"/>
      <c r="C102" s="183"/>
    </row>
    <row r="103" spans="1:3" ht="15">
      <c r="A103" s="183"/>
      <c r="B103" s="183"/>
      <c r="C103" s="183"/>
    </row>
    <row r="104" spans="1:3" ht="15">
      <c r="A104" s="183"/>
      <c r="B104" s="183"/>
      <c r="C104" s="183"/>
    </row>
    <row r="105" spans="1:3" ht="15">
      <c r="A105" s="183"/>
      <c r="B105" s="183"/>
      <c r="C105" s="183"/>
    </row>
    <row r="106" spans="1:3" ht="15">
      <c r="A106" s="183"/>
      <c r="B106" s="183"/>
      <c r="C106" s="183"/>
    </row>
    <row r="107" spans="1:3" ht="15">
      <c r="A107" s="183"/>
      <c r="B107" s="183"/>
      <c r="C107" s="183"/>
    </row>
    <row r="108" spans="1:3" ht="15">
      <c r="A108" s="183"/>
      <c r="B108" s="183"/>
      <c r="C108" s="183"/>
    </row>
    <row r="109" spans="1:3" ht="15">
      <c r="A109" s="183"/>
      <c r="B109" s="183"/>
      <c r="C109" s="183"/>
    </row>
    <row r="110" spans="1:3" ht="15">
      <c r="A110" s="183"/>
      <c r="B110" s="183"/>
      <c r="C110" s="183"/>
    </row>
    <row r="111" spans="1:3" ht="15">
      <c r="A111" s="183"/>
      <c r="B111" s="183"/>
      <c r="C111" s="183"/>
    </row>
    <row r="112" spans="1:3" ht="15">
      <c r="A112" s="183"/>
      <c r="B112" s="183"/>
      <c r="C112" s="183"/>
    </row>
    <row r="113" spans="1:8" ht="75.75" customHeight="1">
      <c r="A113" s="220" t="s">
        <v>216</v>
      </c>
      <c r="B113" s="220"/>
      <c r="C113" s="220"/>
      <c r="D113" s="220"/>
      <c r="E113" s="220"/>
      <c r="F113" s="220"/>
      <c r="G113" s="220"/>
      <c r="H113" s="220"/>
    </row>
    <row r="114" ht="15">
      <c r="A114" s="184"/>
    </row>
    <row r="115" spans="1:8" ht="15">
      <c r="A115" s="185" t="s">
        <v>217</v>
      </c>
      <c r="D115" s="186"/>
      <c r="E115" s="186"/>
      <c r="F115" s="186"/>
      <c r="G115" s="186"/>
      <c r="H115" s="186"/>
    </row>
    <row r="116" spans="2:3" ht="15">
      <c r="B116" s="80"/>
      <c r="C116" s="187" t="s">
        <v>108</v>
      </c>
    </row>
    <row r="117" spans="2:3" ht="15">
      <c r="B117" s="80"/>
      <c r="C117" s="187" t="s">
        <v>109</v>
      </c>
    </row>
    <row r="118" spans="2:3" ht="15" customHeight="1">
      <c r="B118" s="80"/>
      <c r="C118" s="187" t="s">
        <v>110</v>
      </c>
    </row>
    <row r="119" spans="2:3" ht="15">
      <c r="B119" s="80"/>
      <c r="C119" s="187" t="s">
        <v>111</v>
      </c>
    </row>
    <row r="120" spans="2:3" ht="15">
      <c r="B120" s="80"/>
      <c r="C120" s="187" t="s">
        <v>112</v>
      </c>
    </row>
    <row r="121" spans="2:3" ht="15">
      <c r="B121" s="80"/>
      <c r="C121" s="187" t="s">
        <v>113</v>
      </c>
    </row>
    <row r="122" spans="2:3" ht="15">
      <c r="B122" s="80"/>
      <c r="C122" s="187" t="s">
        <v>114</v>
      </c>
    </row>
    <row r="123" spans="2:3" ht="15">
      <c r="B123" s="80"/>
      <c r="C123" s="187" t="s">
        <v>115</v>
      </c>
    </row>
    <row r="124" spans="2:3" ht="15">
      <c r="B124" s="80"/>
      <c r="C124" s="187" t="s">
        <v>116</v>
      </c>
    </row>
    <row r="126" spans="1:8" ht="15">
      <c r="A126" s="188" t="s">
        <v>218</v>
      </c>
      <c r="B126" s="189"/>
      <c r="C126" s="189"/>
      <c r="D126" s="184"/>
      <c r="E126" s="184"/>
      <c r="F126" s="184"/>
      <c r="G126" s="184"/>
      <c r="H126" s="184"/>
    </row>
    <row r="127" spans="1:8" ht="15">
      <c r="A127" s="187"/>
      <c r="C127" s="187"/>
      <c r="D127" s="184"/>
      <c r="E127" s="184"/>
      <c r="F127" s="184"/>
      <c r="G127" s="184"/>
      <c r="H127" s="184"/>
    </row>
    <row r="128" spans="1:8" ht="15">
      <c r="A128" s="188" t="s">
        <v>117</v>
      </c>
      <c r="B128" s="80"/>
      <c r="C128" s="187" t="s">
        <v>118</v>
      </c>
      <c r="D128" s="184"/>
      <c r="E128" s="184"/>
      <c r="F128" s="184"/>
      <c r="G128" s="184"/>
      <c r="H128" s="184"/>
    </row>
    <row r="129" spans="1:8" ht="15">
      <c r="A129" s="187"/>
      <c r="B129" s="80"/>
      <c r="C129" s="187" t="s">
        <v>119</v>
      </c>
      <c r="D129" s="184"/>
      <c r="E129" s="184"/>
      <c r="F129" s="184"/>
      <c r="G129" s="184"/>
      <c r="H129" s="184"/>
    </row>
    <row r="130" spans="2:8" ht="15">
      <c r="B130" s="80"/>
      <c r="C130" s="187" t="s">
        <v>219</v>
      </c>
      <c r="D130" s="184"/>
      <c r="E130" s="184"/>
      <c r="F130" s="184"/>
      <c r="G130" s="184"/>
      <c r="H130" s="184"/>
    </row>
    <row r="131" spans="2:8" ht="15">
      <c r="B131" s="80"/>
      <c r="C131" s="187" t="s">
        <v>121</v>
      </c>
      <c r="D131" s="190"/>
      <c r="E131" s="190"/>
      <c r="F131" s="190"/>
      <c r="G131" s="190"/>
      <c r="H131" s="190"/>
    </row>
    <row r="132" spans="2:8" ht="33.75" customHeight="1">
      <c r="B132" s="184"/>
      <c r="C132" s="184"/>
      <c r="D132" s="184"/>
      <c r="E132" s="184"/>
      <c r="F132" s="184"/>
      <c r="G132" s="184"/>
      <c r="H132" s="184"/>
    </row>
    <row r="133" spans="1:8" ht="49.5" customHeight="1" thickBot="1">
      <c r="A133" s="220" t="s">
        <v>220</v>
      </c>
      <c r="B133" s="220"/>
      <c r="C133" s="220"/>
      <c r="D133" s="220"/>
      <c r="E133" s="220"/>
      <c r="F133" s="220"/>
      <c r="G133" s="220"/>
      <c r="H133" s="220"/>
    </row>
    <row r="134" spans="1:8" ht="18.75">
      <c r="A134" s="191" t="s">
        <v>221</v>
      </c>
      <c r="B134" s="192"/>
      <c r="C134" s="193"/>
      <c r="D134" s="192"/>
      <c r="E134" s="192"/>
      <c r="F134" s="192"/>
      <c r="G134" s="192"/>
      <c r="H134" s="194"/>
    </row>
    <row r="135" spans="1:8" ht="15" customHeight="1">
      <c r="A135" s="195"/>
      <c r="B135" s="196"/>
      <c r="C135" s="197"/>
      <c r="D135" s="196"/>
      <c r="E135" s="196"/>
      <c r="F135" s="196"/>
      <c r="G135" s="196"/>
      <c r="H135" s="198"/>
    </row>
    <row r="136" spans="1:8" ht="18.75">
      <c r="A136" s="195"/>
      <c r="B136" s="196"/>
      <c r="C136" s="197"/>
      <c r="D136" s="196"/>
      <c r="E136" s="196"/>
      <c r="F136" s="196"/>
      <c r="G136" s="196"/>
      <c r="H136" s="198"/>
    </row>
    <row r="137" spans="1:8" ht="18.75">
      <c r="A137" s="195"/>
      <c r="B137" s="199"/>
      <c r="C137" s="197"/>
      <c r="D137" s="196"/>
      <c r="E137" s="196"/>
      <c r="F137" s="196"/>
      <c r="G137" s="196"/>
      <c r="H137" s="198"/>
    </row>
    <row r="138" spans="1:8" ht="15" customHeight="1">
      <c r="A138" s="195"/>
      <c r="B138" s="199"/>
      <c r="C138" s="197"/>
      <c r="D138" s="196"/>
      <c r="E138" s="196"/>
      <c r="F138" s="196"/>
      <c r="G138" s="196"/>
      <c r="H138" s="198"/>
    </row>
    <row r="139" spans="1:8" ht="15" customHeight="1">
      <c r="A139" s="195"/>
      <c r="B139" s="199"/>
      <c r="C139" s="197"/>
      <c r="D139" s="196"/>
      <c r="E139" s="196"/>
      <c r="F139" s="196"/>
      <c r="G139" s="196"/>
      <c r="H139" s="198"/>
    </row>
    <row r="140" spans="1:8" ht="15" customHeight="1">
      <c r="A140" s="195"/>
      <c r="B140" s="200"/>
      <c r="C140" s="197"/>
      <c r="D140" s="196"/>
      <c r="E140" s="196"/>
      <c r="F140" s="196"/>
      <c r="G140" s="196"/>
      <c r="H140" s="198"/>
    </row>
    <row r="141" spans="1:8" ht="15" customHeight="1">
      <c r="A141" s="195"/>
      <c r="B141" s="197"/>
      <c r="C141" s="197"/>
      <c r="D141" s="196"/>
      <c r="E141" s="196"/>
      <c r="F141" s="196"/>
      <c r="G141" s="196"/>
      <c r="H141" s="198"/>
    </row>
    <row r="142" spans="1:8" ht="15" customHeight="1">
      <c r="A142" s="195"/>
      <c r="B142" s="197"/>
      <c r="C142" s="197"/>
      <c r="D142" s="196"/>
      <c r="E142" s="196"/>
      <c r="F142" s="196"/>
      <c r="G142" s="196"/>
      <c r="H142" s="198"/>
    </row>
    <row r="143" spans="1:8" ht="15" customHeight="1">
      <c r="A143" s="195"/>
      <c r="B143" s="197"/>
      <c r="C143" s="197"/>
      <c r="D143" s="196"/>
      <c r="E143" s="196"/>
      <c r="F143" s="196"/>
      <c r="G143" s="196"/>
      <c r="H143" s="198"/>
    </row>
    <row r="144" spans="1:8" ht="15" customHeight="1">
      <c r="A144" s="195"/>
      <c r="B144" s="197"/>
      <c r="C144" s="197"/>
      <c r="D144" s="196"/>
      <c r="E144" s="196"/>
      <c r="F144" s="196"/>
      <c r="G144" s="196"/>
      <c r="H144" s="198"/>
    </row>
    <row r="145" spans="1:8" ht="15" customHeight="1">
      <c r="A145" s="195"/>
      <c r="B145" s="197"/>
      <c r="C145" s="197"/>
      <c r="D145" s="196"/>
      <c r="E145" s="196"/>
      <c r="F145" s="196"/>
      <c r="G145" s="196"/>
      <c r="H145" s="198"/>
    </row>
    <row r="146" spans="1:8" ht="15" customHeight="1">
      <c r="A146" s="195"/>
      <c r="B146" s="197"/>
      <c r="C146" s="197"/>
      <c r="D146" s="196"/>
      <c r="E146" s="196"/>
      <c r="F146" s="196"/>
      <c r="G146" s="196"/>
      <c r="H146" s="198"/>
    </row>
    <row r="147" spans="1:8" ht="15" customHeight="1">
      <c r="A147" s="195"/>
      <c r="B147" s="197"/>
      <c r="C147" s="197"/>
      <c r="D147" s="196"/>
      <c r="E147" s="196"/>
      <c r="F147" s="196"/>
      <c r="G147" s="196"/>
      <c r="H147" s="198"/>
    </row>
    <row r="148" spans="1:8" ht="15" customHeight="1">
      <c r="A148" s="195"/>
      <c r="B148" s="197"/>
      <c r="C148" s="197"/>
      <c r="D148" s="196"/>
      <c r="E148" s="196"/>
      <c r="F148" s="196"/>
      <c r="G148" s="196"/>
      <c r="H148" s="198"/>
    </row>
    <row r="149" spans="1:8" ht="15" customHeight="1">
      <c r="A149" s="195"/>
      <c r="B149" s="197"/>
      <c r="C149" s="197"/>
      <c r="D149" s="199"/>
      <c r="E149" s="199"/>
      <c r="F149" s="199"/>
      <c r="G149" s="199"/>
      <c r="H149" s="201"/>
    </row>
    <row r="150" spans="1:8" ht="15" customHeight="1">
      <c r="A150" s="195"/>
      <c r="B150" s="197"/>
      <c r="C150" s="197"/>
      <c r="D150" s="199"/>
      <c r="E150" s="199"/>
      <c r="F150" s="199"/>
      <c r="G150" s="199"/>
      <c r="H150" s="201"/>
    </row>
    <row r="151" spans="1:8" ht="15" customHeight="1">
      <c r="A151" s="195"/>
      <c r="B151" s="197"/>
      <c r="C151" s="197"/>
      <c r="D151" s="199"/>
      <c r="E151" s="199"/>
      <c r="F151" s="199"/>
      <c r="G151" s="199"/>
      <c r="H151" s="201"/>
    </row>
    <row r="152" spans="1:8" ht="15" customHeight="1">
      <c r="A152" s="195"/>
      <c r="B152" s="197"/>
      <c r="C152" s="197"/>
      <c r="D152" s="200"/>
      <c r="E152" s="200"/>
      <c r="F152" s="200"/>
      <c r="G152" s="200"/>
      <c r="H152" s="202"/>
    </row>
    <row r="153" spans="1:8" ht="15" customHeight="1">
      <c r="A153" s="195"/>
      <c r="B153" s="197"/>
      <c r="C153" s="197"/>
      <c r="D153" s="197"/>
      <c r="E153" s="197"/>
      <c r="F153" s="197"/>
      <c r="G153" s="197"/>
      <c r="H153" s="203"/>
    </row>
    <row r="154" spans="1:8" ht="15" customHeight="1">
      <c r="A154" s="195"/>
      <c r="B154" s="197"/>
      <c r="C154" s="197"/>
      <c r="D154" s="197"/>
      <c r="E154" s="197"/>
      <c r="F154" s="197"/>
      <c r="G154" s="197"/>
      <c r="H154" s="203"/>
    </row>
    <row r="155" spans="1:8" ht="15" customHeight="1">
      <c r="A155" s="204"/>
      <c r="B155" s="197"/>
      <c r="C155" s="197"/>
      <c r="D155" s="197"/>
      <c r="E155" s="197"/>
      <c r="F155" s="197"/>
      <c r="G155" s="197"/>
      <c r="H155" s="203"/>
    </row>
    <row r="156" spans="1:8" ht="15" customHeight="1">
      <c r="A156" s="204"/>
      <c r="B156" s="197"/>
      <c r="D156" s="197"/>
      <c r="E156" s="197"/>
      <c r="F156" s="197"/>
      <c r="G156" s="197"/>
      <c r="H156" s="203"/>
    </row>
    <row r="157" spans="1:8" ht="15" customHeight="1">
      <c r="A157" s="204"/>
      <c r="B157" s="197"/>
      <c r="D157" s="197"/>
      <c r="E157" s="197"/>
      <c r="F157" s="197"/>
      <c r="G157" s="197"/>
      <c r="H157" s="203"/>
    </row>
    <row r="158" spans="1:8" ht="15" customHeight="1">
      <c r="A158" s="204"/>
      <c r="B158" s="197"/>
      <c r="D158" s="197"/>
      <c r="E158" s="197"/>
      <c r="F158" s="197"/>
      <c r="G158" s="197"/>
      <c r="H158" s="203"/>
    </row>
    <row r="159" spans="1:8" ht="15" customHeight="1">
      <c r="A159" s="204"/>
      <c r="B159" s="197"/>
      <c r="D159" s="197"/>
      <c r="E159" s="197"/>
      <c r="F159" s="197"/>
      <c r="G159" s="197"/>
      <c r="H159" s="203"/>
    </row>
    <row r="160" spans="1:8" ht="15" customHeight="1">
      <c r="A160" s="204"/>
      <c r="B160" s="197"/>
      <c r="D160" s="197"/>
      <c r="E160" s="197"/>
      <c r="F160" s="197"/>
      <c r="G160" s="197"/>
      <c r="H160" s="203"/>
    </row>
    <row r="161" spans="1:8" ht="15" customHeight="1">
      <c r="A161" s="204"/>
      <c r="B161" s="197"/>
      <c r="D161" s="197"/>
      <c r="E161" s="197"/>
      <c r="F161" s="197"/>
      <c r="G161" s="197"/>
      <c r="H161" s="203"/>
    </row>
    <row r="162" spans="1:8" ht="15" customHeight="1">
      <c r="A162" s="204"/>
      <c r="D162" s="197"/>
      <c r="E162" s="197"/>
      <c r="F162" s="197"/>
      <c r="G162" s="197"/>
      <c r="H162" s="203"/>
    </row>
    <row r="163" spans="1:8" ht="15" customHeight="1">
      <c r="A163" s="204"/>
      <c r="D163" s="197"/>
      <c r="E163" s="197"/>
      <c r="F163" s="197"/>
      <c r="G163" s="197"/>
      <c r="H163" s="203"/>
    </row>
    <row r="164" spans="1:8" ht="15" customHeight="1">
      <c r="A164" s="204"/>
      <c r="D164" s="197"/>
      <c r="E164" s="197"/>
      <c r="F164" s="197"/>
      <c r="G164" s="197"/>
      <c r="H164" s="203"/>
    </row>
    <row r="165" spans="1:8" ht="15" customHeight="1">
      <c r="A165" s="204"/>
      <c r="D165" s="197"/>
      <c r="E165" s="197"/>
      <c r="F165" s="197"/>
      <c r="G165" s="197"/>
      <c r="H165" s="203"/>
    </row>
    <row r="166" spans="1:8" ht="15" customHeight="1">
      <c r="A166" s="204"/>
      <c r="D166" s="197"/>
      <c r="E166" s="197"/>
      <c r="F166" s="197"/>
      <c r="G166" s="197"/>
      <c r="H166" s="203"/>
    </row>
    <row r="167" spans="1:8" ht="15" customHeight="1">
      <c r="A167" s="204"/>
      <c r="D167" s="197"/>
      <c r="E167" s="197"/>
      <c r="F167" s="197"/>
      <c r="G167" s="197"/>
      <c r="H167" s="203"/>
    </row>
    <row r="168" spans="1:8" ht="15" customHeight="1">
      <c r="A168" s="204"/>
      <c r="D168" s="197"/>
      <c r="E168" s="197"/>
      <c r="F168" s="197"/>
      <c r="G168" s="197"/>
      <c r="H168" s="203"/>
    </row>
    <row r="169" spans="1:8" ht="15" customHeight="1" thickBot="1">
      <c r="A169" s="205"/>
      <c r="B169" s="206"/>
      <c r="C169" s="206"/>
      <c r="D169" s="207"/>
      <c r="E169" s="207"/>
      <c r="F169" s="207"/>
      <c r="G169" s="207"/>
      <c r="H169" s="208"/>
    </row>
    <row r="170" spans="4:8" ht="15" customHeight="1">
      <c r="D170" s="197"/>
      <c r="E170" s="197"/>
      <c r="F170" s="197"/>
      <c r="G170" s="197"/>
      <c r="H170" s="197"/>
    </row>
    <row r="171" spans="4:8" ht="15" customHeight="1">
      <c r="D171" s="197"/>
      <c r="E171" s="197"/>
      <c r="F171" s="197"/>
      <c r="G171" s="197"/>
      <c r="H171" s="197"/>
    </row>
    <row r="172" spans="4:8" ht="15" customHeight="1">
      <c r="D172" s="197"/>
      <c r="E172" s="197"/>
      <c r="F172" s="197"/>
      <c r="G172" s="197"/>
      <c r="H172" s="197"/>
    </row>
    <row r="173" spans="4:8" ht="15.75" customHeight="1">
      <c r="D173" s="197"/>
      <c r="E173" s="197"/>
      <c r="F173" s="197"/>
      <c r="G173" s="197"/>
      <c r="H173" s="197"/>
    </row>
    <row r="174" ht="15.75" customHeight="1"/>
  </sheetData>
  <sheetProtection/>
  <mergeCells count="7">
    <mergeCell ref="A133:H133"/>
    <mergeCell ref="B1:D1"/>
    <mergeCell ref="A2:C2"/>
    <mergeCell ref="A3:C3"/>
    <mergeCell ref="D3:H3"/>
    <mergeCell ref="A56:C56"/>
    <mergeCell ref="A113:H113"/>
  </mergeCells>
  <printOptions/>
  <pageMargins left="0.7" right="0.7" top="0.75" bottom="0.75" header="0.3" footer="0.3"/>
  <pageSetup fitToHeight="1"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sheetPr>
    <pageSetUpPr fitToPage="1"/>
  </sheetPr>
  <dimension ref="A1:O97"/>
  <sheetViews>
    <sheetView zoomScalePageLayoutView="0" workbookViewId="0" topLeftCell="A1">
      <selection activeCell="A1" sqref="A1"/>
    </sheetView>
  </sheetViews>
  <sheetFormatPr defaultColWidth="9.140625" defaultRowHeight="12.75"/>
  <cols>
    <col min="1" max="1" width="32.8515625" style="57" bestFit="1" customWidth="1"/>
    <col min="2" max="2" width="10.57421875" style="57" customWidth="1"/>
    <col min="3" max="3" width="13.421875" style="57" customWidth="1"/>
    <col min="4" max="4" width="16.00390625" style="57" customWidth="1"/>
    <col min="5" max="5" width="17.140625" style="57" customWidth="1"/>
    <col min="6" max="6" width="9.140625" style="57" customWidth="1"/>
    <col min="7" max="7" width="7.28125" style="57" bestFit="1" customWidth="1"/>
    <col min="8" max="9" width="13.140625" style="57" customWidth="1"/>
    <col min="10" max="10" width="14.8515625" style="57" customWidth="1"/>
    <col min="11" max="12" width="9.140625" style="57" customWidth="1"/>
    <col min="13" max="13" width="28.140625" style="57" bestFit="1" customWidth="1"/>
    <col min="14" max="16384" width="9.140625" style="57" customWidth="1"/>
  </cols>
  <sheetData>
    <row r="1" ht="15.75">
      <c r="A1" s="19" t="s">
        <v>190</v>
      </c>
    </row>
    <row r="2" ht="15.75">
      <c r="A2" s="19" t="s">
        <v>191</v>
      </c>
    </row>
    <row r="3" spans="1:2" ht="15.75">
      <c r="A3" s="19" t="s">
        <v>122</v>
      </c>
      <c r="B3" s="19" t="s">
        <v>192</v>
      </c>
    </row>
    <row r="4" spans="1:2" ht="15.75">
      <c r="A4" s="63" t="s">
        <v>186</v>
      </c>
      <c r="B4" s="38" t="s">
        <v>185</v>
      </c>
    </row>
    <row r="5" spans="1:2" ht="15.75">
      <c r="A5" s="62" t="s">
        <v>187</v>
      </c>
      <c r="B5" s="38" t="s">
        <v>184</v>
      </c>
    </row>
    <row r="6" spans="1:2" ht="15.75">
      <c r="A6" s="44" t="s">
        <v>188</v>
      </c>
      <c r="B6" s="38" t="s">
        <v>183</v>
      </c>
    </row>
    <row r="8" spans="1:8" ht="15.75">
      <c r="A8" s="30" t="s">
        <v>130</v>
      </c>
      <c r="B8" s="30" t="s">
        <v>122</v>
      </c>
      <c r="C8" s="30" t="s">
        <v>227</v>
      </c>
      <c r="D8" s="30" t="s">
        <v>125</v>
      </c>
      <c r="E8" s="30" t="s">
        <v>126</v>
      </c>
      <c r="F8" s="20"/>
      <c r="G8" s="20"/>
      <c r="H8" s="20"/>
    </row>
    <row r="9" spans="1:8" ht="16.5" thickBot="1">
      <c r="A9" s="27" t="s">
        <v>138</v>
      </c>
      <c r="B9" s="28">
        <v>3.3</v>
      </c>
      <c r="C9" s="29">
        <v>0.49</v>
      </c>
      <c r="D9" s="29">
        <v>0.28</v>
      </c>
      <c r="E9" s="29">
        <v>0.23</v>
      </c>
      <c r="F9" s="19"/>
      <c r="G9" s="19"/>
      <c r="H9" s="19"/>
    </row>
    <row r="10" spans="1:8" ht="15.75" thickTop="1">
      <c r="A10" s="50" t="s">
        <v>1</v>
      </c>
      <c r="B10" s="46">
        <v>3.8</v>
      </c>
      <c r="C10" s="46">
        <v>0.72</v>
      </c>
      <c r="D10" s="46">
        <v>0.16</v>
      </c>
      <c r="E10" s="46">
        <v>0.13</v>
      </c>
      <c r="F10" s="20"/>
      <c r="G10" s="20"/>
      <c r="H10" s="20"/>
    </row>
    <row r="11" spans="1:8" ht="15">
      <c r="A11" s="50" t="s">
        <v>92</v>
      </c>
      <c r="B11" s="46">
        <v>3.8</v>
      </c>
      <c r="C11" s="46">
        <v>0.71</v>
      </c>
      <c r="D11" s="46">
        <v>0.2</v>
      </c>
      <c r="E11" s="46">
        <v>0.09</v>
      </c>
      <c r="F11" s="20"/>
      <c r="G11" s="20"/>
      <c r="H11" s="20"/>
    </row>
    <row r="12" spans="1:8" ht="15">
      <c r="A12" s="21" t="s">
        <v>83</v>
      </c>
      <c r="B12" s="22">
        <v>3.7</v>
      </c>
      <c r="C12" s="23">
        <v>0.69</v>
      </c>
      <c r="D12" s="23">
        <v>0.2</v>
      </c>
      <c r="E12" s="23">
        <v>0.11</v>
      </c>
      <c r="F12" s="20"/>
      <c r="G12" s="20"/>
      <c r="H12" s="20"/>
    </row>
    <row r="13" spans="1:8" ht="15">
      <c r="A13" s="21" t="s">
        <v>87</v>
      </c>
      <c r="B13" s="22">
        <v>3.7</v>
      </c>
      <c r="C13" s="23">
        <v>0.64</v>
      </c>
      <c r="D13" s="23">
        <v>0.25</v>
      </c>
      <c r="E13" s="23">
        <v>0.1</v>
      </c>
      <c r="F13" s="20"/>
      <c r="G13" s="20"/>
      <c r="H13" s="20"/>
    </row>
    <row r="14" spans="1:8" ht="15">
      <c r="A14" s="21" t="s">
        <v>70</v>
      </c>
      <c r="B14" s="22">
        <v>3.6</v>
      </c>
      <c r="C14" s="23">
        <v>0.62</v>
      </c>
      <c r="D14" s="23">
        <v>0.23</v>
      </c>
      <c r="E14" s="23">
        <v>0.14</v>
      </c>
      <c r="F14" s="20"/>
      <c r="G14" s="20"/>
      <c r="H14" s="20"/>
    </row>
    <row r="15" spans="1:8" ht="15">
      <c r="A15" s="21" t="s">
        <v>22</v>
      </c>
      <c r="B15" s="22">
        <v>3.6</v>
      </c>
      <c r="C15" s="23">
        <v>0.62</v>
      </c>
      <c r="D15" s="23">
        <v>0.25</v>
      </c>
      <c r="E15" s="23">
        <v>0.13</v>
      </c>
      <c r="F15" s="20"/>
      <c r="G15" s="20"/>
      <c r="H15" s="20"/>
    </row>
    <row r="16" spans="1:8" ht="15">
      <c r="A16" s="47" t="s">
        <v>77</v>
      </c>
      <c r="B16" s="48">
        <v>3.5</v>
      </c>
      <c r="C16" s="49">
        <v>0.6</v>
      </c>
      <c r="D16" s="49">
        <v>0.24</v>
      </c>
      <c r="E16" s="49">
        <v>0.16</v>
      </c>
      <c r="F16" s="20"/>
      <c r="G16" s="20"/>
      <c r="H16" s="20"/>
    </row>
    <row r="17" spans="1:8" ht="15">
      <c r="A17" s="47" t="s">
        <v>65</v>
      </c>
      <c r="B17" s="48">
        <v>3.5</v>
      </c>
      <c r="C17" s="49">
        <v>0.56</v>
      </c>
      <c r="D17" s="49">
        <v>0.29</v>
      </c>
      <c r="E17" s="49">
        <v>0.15</v>
      </c>
      <c r="F17" s="20"/>
      <c r="G17" s="20"/>
      <c r="H17" s="20"/>
    </row>
    <row r="18" spans="1:8" ht="15">
      <c r="A18" s="24" t="s">
        <v>102</v>
      </c>
      <c r="B18" s="25">
        <v>3.4</v>
      </c>
      <c r="C18" s="26">
        <v>0.52</v>
      </c>
      <c r="D18" s="26">
        <v>0.33</v>
      </c>
      <c r="E18" s="26">
        <v>0.15</v>
      </c>
      <c r="F18" s="20"/>
      <c r="G18" s="20"/>
      <c r="H18" s="20"/>
    </row>
    <row r="19" spans="1:8" ht="15">
      <c r="A19" s="24" t="s">
        <v>37</v>
      </c>
      <c r="B19" s="25">
        <v>3.2</v>
      </c>
      <c r="C19" s="26">
        <v>0.48</v>
      </c>
      <c r="D19" s="26">
        <v>0.24</v>
      </c>
      <c r="E19" s="26">
        <v>0.28</v>
      </c>
      <c r="F19" s="20"/>
      <c r="G19" s="20"/>
      <c r="H19" s="20"/>
    </row>
    <row r="20" spans="1:8" ht="15">
      <c r="A20" s="24" t="s">
        <v>98</v>
      </c>
      <c r="B20" s="25">
        <v>3.2</v>
      </c>
      <c r="C20" s="26">
        <v>0.44</v>
      </c>
      <c r="D20" s="26">
        <v>0.34</v>
      </c>
      <c r="E20" s="26">
        <v>0.22</v>
      </c>
      <c r="F20" s="20"/>
      <c r="G20" s="20"/>
      <c r="H20" s="20"/>
    </row>
    <row r="21" spans="1:8" ht="15">
      <c r="A21" s="24" t="s">
        <v>33</v>
      </c>
      <c r="B21" s="25">
        <v>3.1</v>
      </c>
      <c r="C21" s="26">
        <v>0.42</v>
      </c>
      <c r="D21" s="26">
        <v>0.27</v>
      </c>
      <c r="E21" s="26">
        <v>0.37</v>
      </c>
      <c r="F21" s="20"/>
      <c r="G21" s="20"/>
      <c r="H21" s="20"/>
    </row>
    <row r="22" spans="1:8" ht="15">
      <c r="A22" s="24" t="s">
        <v>28</v>
      </c>
      <c r="B22" s="25">
        <v>3</v>
      </c>
      <c r="C22" s="26">
        <v>0.4</v>
      </c>
      <c r="D22" s="26">
        <v>0.3</v>
      </c>
      <c r="E22" s="26">
        <v>0.31</v>
      </c>
      <c r="F22" s="20"/>
      <c r="G22" s="20"/>
      <c r="H22" s="20"/>
    </row>
    <row r="23" spans="1:8" ht="15">
      <c r="A23" s="24" t="s">
        <v>60</v>
      </c>
      <c r="B23" s="25">
        <v>3</v>
      </c>
      <c r="C23" s="26">
        <v>0.36</v>
      </c>
      <c r="D23" s="26">
        <v>0.36</v>
      </c>
      <c r="E23" s="26">
        <v>0.28</v>
      </c>
      <c r="F23" s="20"/>
      <c r="G23" s="20"/>
      <c r="H23" s="20"/>
    </row>
    <row r="24" spans="1:8" ht="15">
      <c r="A24" s="24" t="s">
        <v>16</v>
      </c>
      <c r="B24" s="25">
        <v>3.1</v>
      </c>
      <c r="C24" s="26">
        <v>0.35</v>
      </c>
      <c r="D24" s="26">
        <v>0.41</v>
      </c>
      <c r="E24" s="26">
        <v>0.23</v>
      </c>
      <c r="F24" s="20"/>
      <c r="G24" s="20"/>
      <c r="H24" s="20"/>
    </row>
    <row r="25" spans="1:8" ht="15">
      <c r="A25" s="24" t="s">
        <v>55</v>
      </c>
      <c r="B25" s="25">
        <v>2.8</v>
      </c>
      <c r="C25" s="26">
        <v>0.26</v>
      </c>
      <c r="D25" s="26">
        <v>0.4</v>
      </c>
      <c r="E25" s="26">
        <v>0.35</v>
      </c>
      <c r="F25" s="20"/>
      <c r="G25" s="20"/>
      <c r="H25" s="20"/>
    </row>
    <row r="26" spans="1:8" ht="15">
      <c r="A26" s="24" t="s">
        <v>48</v>
      </c>
      <c r="B26" s="25">
        <v>2.7</v>
      </c>
      <c r="C26" s="26">
        <v>0.23</v>
      </c>
      <c r="D26" s="26">
        <v>0.3</v>
      </c>
      <c r="E26" s="26">
        <v>0.47</v>
      </c>
      <c r="F26" s="20"/>
      <c r="G26" s="20"/>
      <c r="H26" s="20"/>
    </row>
    <row r="27" spans="1:8" ht="15">
      <c r="A27" s="24" t="s">
        <v>43</v>
      </c>
      <c r="B27" s="25">
        <v>2.5</v>
      </c>
      <c r="C27" s="26">
        <v>0.19</v>
      </c>
      <c r="D27" s="26">
        <v>0.27</v>
      </c>
      <c r="E27" s="26">
        <v>0.54</v>
      </c>
      <c r="F27" s="20"/>
      <c r="G27" s="20"/>
      <c r="H27" s="20"/>
    </row>
    <row r="28" spans="1:15" ht="15">
      <c r="A28" s="20"/>
      <c r="B28" s="20"/>
      <c r="C28" s="20"/>
      <c r="D28" s="20"/>
      <c r="E28" s="20"/>
      <c r="F28" s="20"/>
      <c r="G28" s="20"/>
      <c r="H28" s="20"/>
      <c r="I28" s="20"/>
      <c r="J28" s="20"/>
      <c r="K28" s="20"/>
      <c r="L28" s="20"/>
      <c r="M28" s="20"/>
      <c r="N28" s="20"/>
      <c r="O28" s="20"/>
    </row>
    <row r="29" spans="1:15" ht="15.75">
      <c r="A29" s="19" t="s">
        <v>122</v>
      </c>
      <c r="B29" s="37" t="s">
        <v>144</v>
      </c>
      <c r="C29" s="20"/>
      <c r="D29" s="20"/>
      <c r="E29" s="20"/>
      <c r="F29" s="20"/>
      <c r="G29" s="20"/>
      <c r="H29" s="20"/>
      <c r="I29" s="20"/>
      <c r="J29" s="20"/>
      <c r="K29" s="20"/>
      <c r="L29" s="20"/>
      <c r="M29" s="20"/>
      <c r="N29" s="20"/>
      <c r="O29" s="20"/>
    </row>
    <row r="30" spans="1:15" ht="15">
      <c r="A30" s="20" t="s">
        <v>140</v>
      </c>
      <c r="B30" s="20">
        <v>4.3</v>
      </c>
      <c r="C30" s="20" t="s">
        <v>9</v>
      </c>
      <c r="D30" s="20"/>
      <c r="E30" s="20"/>
      <c r="F30" s="20"/>
      <c r="G30" s="20"/>
      <c r="H30" s="20"/>
      <c r="I30" s="20"/>
      <c r="J30" s="35"/>
      <c r="K30" s="20"/>
      <c r="L30" s="20"/>
      <c r="M30" s="20"/>
      <c r="N30" s="20"/>
      <c r="O30" s="20"/>
    </row>
    <row r="31" spans="1:15" ht="15">
      <c r="A31" s="20" t="s">
        <v>141</v>
      </c>
      <c r="B31" s="20">
        <v>2.3</v>
      </c>
      <c r="C31" s="20" t="s">
        <v>47</v>
      </c>
      <c r="D31" s="20"/>
      <c r="E31" s="20"/>
      <c r="F31" s="20"/>
      <c r="G31" s="20"/>
      <c r="H31" s="20"/>
      <c r="I31" s="20"/>
      <c r="J31" s="35"/>
      <c r="K31" s="20"/>
      <c r="L31" s="20"/>
      <c r="M31" s="20"/>
      <c r="N31" s="20"/>
      <c r="O31" s="20"/>
    </row>
    <row r="32" spans="1:15" ht="15">
      <c r="A32" s="20"/>
      <c r="B32" s="20"/>
      <c r="C32" s="20"/>
      <c r="D32" s="20"/>
      <c r="E32" s="20"/>
      <c r="F32" s="20"/>
      <c r="G32" s="20"/>
      <c r="H32" s="20"/>
      <c r="I32" s="20"/>
      <c r="J32" s="20"/>
      <c r="K32" s="20"/>
      <c r="L32" s="20"/>
      <c r="M32" s="20"/>
      <c r="N32" s="20"/>
      <c r="O32" s="20"/>
    </row>
    <row r="33" spans="1:15" ht="15.75">
      <c r="A33" s="19" t="s">
        <v>142</v>
      </c>
      <c r="B33" s="37" t="s">
        <v>145</v>
      </c>
      <c r="C33" s="20"/>
      <c r="D33" s="20"/>
      <c r="E33" s="20"/>
      <c r="F33" s="20"/>
      <c r="G33" s="20"/>
      <c r="H33" s="20"/>
      <c r="I33" s="20"/>
      <c r="J33" s="20"/>
      <c r="K33" s="20"/>
      <c r="L33" s="20"/>
      <c r="M33" s="20"/>
      <c r="N33" s="20"/>
      <c r="O33" s="20"/>
    </row>
    <row r="34" spans="1:15" ht="15">
      <c r="A34" s="20" t="s">
        <v>140</v>
      </c>
      <c r="B34" s="36">
        <v>0.92</v>
      </c>
      <c r="C34" s="20" t="s">
        <v>9</v>
      </c>
      <c r="D34" s="20"/>
      <c r="E34" s="20"/>
      <c r="F34" s="20"/>
      <c r="G34" s="20"/>
      <c r="H34" s="20"/>
      <c r="I34" s="20"/>
      <c r="J34" s="35"/>
      <c r="K34" s="36"/>
      <c r="L34" s="20"/>
      <c r="M34" s="20"/>
      <c r="N34" s="20"/>
      <c r="O34" s="20"/>
    </row>
    <row r="35" spans="1:15" ht="15">
      <c r="A35" s="20" t="s">
        <v>141</v>
      </c>
      <c r="B35" s="36">
        <v>0.11</v>
      </c>
      <c r="C35" s="20" t="s">
        <v>51</v>
      </c>
      <c r="D35" s="20"/>
      <c r="E35" s="20"/>
      <c r="F35" s="20"/>
      <c r="G35" s="20"/>
      <c r="H35" s="20"/>
      <c r="I35" s="20"/>
      <c r="J35" s="35"/>
      <c r="K35" s="36"/>
      <c r="L35" s="20"/>
      <c r="M35" s="20"/>
      <c r="N35" s="20"/>
      <c r="O35" s="20"/>
    </row>
    <row r="36" spans="1:15" ht="15">
      <c r="A36" s="20"/>
      <c r="B36" s="36"/>
      <c r="C36" s="20"/>
      <c r="D36" s="20"/>
      <c r="E36" s="20"/>
      <c r="F36" s="20"/>
      <c r="G36" s="20"/>
      <c r="H36" s="20"/>
      <c r="I36" s="20"/>
      <c r="J36" s="35"/>
      <c r="K36" s="36"/>
      <c r="L36" s="20"/>
      <c r="M36" s="20"/>
      <c r="N36" s="20"/>
      <c r="O36" s="20"/>
    </row>
    <row r="37" spans="1:15" ht="15.75">
      <c r="A37" s="19" t="s">
        <v>125</v>
      </c>
      <c r="B37" s="37" t="s">
        <v>146</v>
      </c>
      <c r="C37" s="20"/>
      <c r="D37" s="20"/>
      <c r="E37" s="20"/>
      <c r="F37" s="20"/>
      <c r="G37" s="20"/>
      <c r="H37" s="20"/>
      <c r="I37" s="20"/>
      <c r="J37" s="35"/>
      <c r="K37" s="36"/>
      <c r="L37" s="20"/>
      <c r="M37" s="20"/>
      <c r="N37" s="20"/>
      <c r="O37" s="20"/>
    </row>
    <row r="38" spans="1:15" ht="15">
      <c r="A38" s="20" t="s">
        <v>140</v>
      </c>
      <c r="B38" s="36">
        <v>0.48</v>
      </c>
      <c r="C38" s="20" t="s">
        <v>21</v>
      </c>
      <c r="D38" s="20"/>
      <c r="E38" s="20"/>
      <c r="F38" s="20"/>
      <c r="G38" s="20"/>
      <c r="H38" s="20"/>
      <c r="I38" s="20"/>
      <c r="J38" s="35"/>
      <c r="K38" s="36"/>
      <c r="L38" s="20"/>
      <c r="M38" s="20"/>
      <c r="N38" s="20"/>
      <c r="O38" s="20"/>
    </row>
    <row r="39" spans="1:15" ht="15">
      <c r="A39" s="20" t="s">
        <v>141</v>
      </c>
      <c r="B39" s="36">
        <v>0.05</v>
      </c>
      <c r="C39" s="20" t="s">
        <v>9</v>
      </c>
      <c r="D39" s="20"/>
      <c r="E39" s="20"/>
      <c r="F39" s="20"/>
      <c r="G39" s="20"/>
      <c r="H39" s="20"/>
      <c r="I39" s="20"/>
      <c r="J39" s="35"/>
      <c r="K39" s="36"/>
      <c r="L39" s="20"/>
      <c r="M39" s="20"/>
      <c r="N39" s="20"/>
      <c r="O39" s="20"/>
    </row>
    <row r="40" spans="1:15" ht="15">
      <c r="A40" s="20"/>
      <c r="B40" s="36"/>
      <c r="C40" s="20"/>
      <c r="D40" s="20"/>
      <c r="E40" s="20"/>
      <c r="F40" s="20"/>
      <c r="G40" s="20"/>
      <c r="H40" s="20"/>
      <c r="I40" s="20"/>
      <c r="J40" s="35"/>
      <c r="K40" s="36"/>
      <c r="L40" s="20"/>
      <c r="M40" s="20"/>
      <c r="N40" s="20"/>
      <c r="O40" s="20"/>
    </row>
    <row r="41" spans="1:15" ht="15.75">
      <c r="A41" s="19" t="s">
        <v>126</v>
      </c>
      <c r="B41" s="37" t="s">
        <v>147</v>
      </c>
      <c r="C41" s="20"/>
      <c r="D41" s="20"/>
      <c r="E41" s="20"/>
      <c r="F41" s="20"/>
      <c r="G41" s="20"/>
      <c r="H41" s="20"/>
      <c r="I41" s="20"/>
      <c r="J41" s="35"/>
      <c r="K41" s="36"/>
      <c r="L41" s="20"/>
      <c r="M41" s="20"/>
      <c r="N41" s="20"/>
      <c r="O41" s="20"/>
    </row>
    <row r="42" spans="1:15" ht="15">
      <c r="A42" s="20" t="s">
        <v>140</v>
      </c>
      <c r="B42" s="36">
        <v>0.66</v>
      </c>
      <c r="C42" s="20" t="s">
        <v>143</v>
      </c>
      <c r="D42" s="20"/>
      <c r="E42" s="20"/>
      <c r="F42" s="20"/>
      <c r="G42" s="20"/>
      <c r="H42" s="20"/>
      <c r="I42" s="20"/>
      <c r="J42" s="35"/>
      <c r="K42" s="36"/>
      <c r="L42" s="20"/>
      <c r="M42" s="20"/>
      <c r="N42" s="20"/>
      <c r="O42" s="20"/>
    </row>
    <row r="43" spans="1:15" ht="15">
      <c r="A43" s="20" t="s">
        <v>141</v>
      </c>
      <c r="B43" s="36">
        <v>0.01</v>
      </c>
      <c r="C43" s="20" t="s">
        <v>69</v>
      </c>
      <c r="D43" s="20"/>
      <c r="E43" s="20"/>
      <c r="F43" s="20"/>
      <c r="G43" s="20"/>
      <c r="H43" s="20"/>
      <c r="I43" s="20"/>
      <c r="J43" s="35"/>
      <c r="K43" s="36"/>
      <c r="L43" s="20"/>
      <c r="M43" s="20"/>
      <c r="N43" s="20"/>
      <c r="O43" s="20"/>
    </row>
    <row r="44" spans="1:15" ht="15">
      <c r="A44" s="20"/>
      <c r="B44" s="20"/>
      <c r="C44" s="20"/>
      <c r="D44" s="20"/>
      <c r="E44" s="20"/>
      <c r="F44" s="20"/>
      <c r="G44" s="20"/>
      <c r="H44" s="20"/>
      <c r="I44" s="20"/>
      <c r="J44" s="20"/>
      <c r="K44" s="20"/>
      <c r="L44" s="20"/>
      <c r="M44" s="20"/>
      <c r="N44" s="20"/>
      <c r="O44" s="20"/>
    </row>
    <row r="45" spans="1:15" ht="15">
      <c r="A45" s="20"/>
      <c r="B45" s="20" t="s">
        <v>148</v>
      </c>
      <c r="C45" s="20"/>
      <c r="D45" s="20"/>
      <c r="E45" s="20"/>
      <c r="F45" s="20"/>
      <c r="G45" s="20"/>
      <c r="H45" s="20"/>
      <c r="I45" s="20"/>
      <c r="J45" s="20"/>
      <c r="K45" s="20"/>
      <c r="L45" s="20"/>
      <c r="M45" s="20"/>
      <c r="N45" s="20"/>
      <c r="O45" s="20"/>
    </row>
    <row r="46" spans="1:15" ht="15">
      <c r="A46" s="20"/>
      <c r="B46" s="20"/>
      <c r="C46" s="20"/>
      <c r="D46" s="20"/>
      <c r="E46" s="20"/>
      <c r="F46" s="20"/>
      <c r="G46" s="20"/>
      <c r="H46" s="20"/>
      <c r="I46" s="20"/>
      <c r="J46" s="20"/>
      <c r="K46" s="20"/>
      <c r="L46" s="20"/>
      <c r="M46" s="20"/>
      <c r="N46" s="20"/>
      <c r="O46" s="20"/>
    </row>
    <row r="47" spans="1:15" s="58" customFormat="1" ht="15.75">
      <c r="A47" s="19"/>
      <c r="B47" s="19"/>
      <c r="C47" s="19"/>
      <c r="D47" s="19"/>
      <c r="E47" s="19"/>
      <c r="F47" s="19"/>
      <c r="G47" s="19"/>
      <c r="H47" s="19"/>
      <c r="I47" s="19"/>
      <c r="J47" s="19"/>
      <c r="K47" s="19"/>
      <c r="L47" s="19"/>
      <c r="M47" s="19"/>
      <c r="N47" s="19"/>
      <c r="O47" s="19"/>
    </row>
    <row r="48" spans="1:15" ht="15">
      <c r="A48" s="20"/>
      <c r="C48" s="20"/>
      <c r="D48" s="20"/>
      <c r="E48" s="20"/>
      <c r="F48" s="20"/>
      <c r="G48" s="20"/>
      <c r="I48" s="20"/>
      <c r="L48" s="20"/>
      <c r="M48" s="20"/>
      <c r="N48" s="20"/>
      <c r="O48" s="20"/>
    </row>
    <row r="49" spans="1:15" ht="15">
      <c r="A49" s="20"/>
      <c r="C49" s="20"/>
      <c r="D49" s="20"/>
      <c r="E49" s="20"/>
      <c r="F49" s="20"/>
      <c r="G49" s="20"/>
      <c r="I49" s="20"/>
      <c r="L49" s="20"/>
      <c r="M49" s="20"/>
      <c r="N49" s="20"/>
      <c r="O49" s="20"/>
    </row>
    <row r="50" spans="1:15" ht="15">
      <c r="A50" s="20"/>
      <c r="C50" s="20"/>
      <c r="D50" s="20"/>
      <c r="E50" s="20"/>
      <c r="F50" s="20"/>
      <c r="G50" s="20"/>
      <c r="I50" s="20"/>
      <c r="L50" s="20"/>
      <c r="M50" s="20"/>
      <c r="N50" s="20"/>
      <c r="O50" s="20"/>
    </row>
    <row r="51" spans="1:15" ht="15">
      <c r="A51" s="20"/>
      <c r="C51" s="20"/>
      <c r="D51" s="20"/>
      <c r="E51" s="20"/>
      <c r="F51" s="20"/>
      <c r="G51" s="20"/>
      <c r="I51" s="20"/>
      <c r="L51" s="20"/>
      <c r="M51" s="20"/>
      <c r="N51" s="20"/>
      <c r="O51" s="20"/>
    </row>
    <row r="52" spans="1:15" ht="15">
      <c r="A52" s="20"/>
      <c r="C52" s="20"/>
      <c r="D52" s="20"/>
      <c r="E52" s="20"/>
      <c r="F52" s="20"/>
      <c r="G52" s="20"/>
      <c r="I52" s="20"/>
      <c r="M52" s="20"/>
      <c r="N52" s="20"/>
      <c r="O52" s="20"/>
    </row>
    <row r="53" spans="1:15" ht="15">
      <c r="A53" s="20"/>
      <c r="C53" s="20"/>
      <c r="D53" s="20"/>
      <c r="E53" s="20"/>
      <c r="F53" s="20"/>
      <c r="G53" s="20"/>
      <c r="I53" s="20"/>
      <c r="L53" s="20"/>
      <c r="M53" s="20"/>
      <c r="N53" s="20"/>
      <c r="O53" s="20"/>
    </row>
    <row r="54" spans="1:15" ht="15">
      <c r="A54" s="20"/>
      <c r="C54" s="20"/>
      <c r="D54" s="20"/>
      <c r="E54" s="20"/>
      <c r="F54" s="20"/>
      <c r="G54" s="20"/>
      <c r="I54" s="20"/>
      <c r="L54" s="20"/>
      <c r="M54" s="20"/>
      <c r="N54" s="20"/>
      <c r="O54" s="20"/>
    </row>
    <row r="55" spans="1:15" ht="15">
      <c r="A55" s="20"/>
      <c r="C55" s="20"/>
      <c r="D55" s="20"/>
      <c r="E55" s="20"/>
      <c r="F55" s="20"/>
      <c r="G55" s="20"/>
      <c r="I55" s="20"/>
      <c r="L55" s="20"/>
      <c r="M55" s="20"/>
      <c r="N55" s="20"/>
      <c r="O55" s="20"/>
    </row>
    <row r="56" spans="1:15" ht="15">
      <c r="A56" s="20"/>
      <c r="C56" s="20"/>
      <c r="D56" s="20"/>
      <c r="E56" s="20"/>
      <c r="F56" s="20"/>
      <c r="G56" s="20"/>
      <c r="I56" s="20"/>
      <c r="L56" s="20"/>
      <c r="M56" s="20"/>
      <c r="N56" s="20"/>
      <c r="O56" s="20"/>
    </row>
    <row r="57" spans="1:15" ht="15">
      <c r="A57" s="20"/>
      <c r="C57" s="20"/>
      <c r="D57" s="20"/>
      <c r="E57" s="20"/>
      <c r="F57" s="20"/>
      <c r="G57" s="20"/>
      <c r="I57" s="20"/>
      <c r="L57" s="20"/>
      <c r="M57" s="20"/>
      <c r="N57" s="20"/>
      <c r="O57" s="20"/>
    </row>
    <row r="58" spans="1:15" ht="15">
      <c r="A58" s="20"/>
      <c r="B58" s="20"/>
      <c r="C58" s="20"/>
      <c r="D58" s="20"/>
      <c r="E58" s="20"/>
      <c r="F58" s="20"/>
      <c r="G58" s="20"/>
      <c r="H58" s="20"/>
      <c r="I58" s="20"/>
      <c r="J58" s="20"/>
      <c r="K58" s="20"/>
      <c r="L58" s="20"/>
      <c r="M58" s="20"/>
      <c r="N58" s="20"/>
      <c r="O58" s="20"/>
    </row>
    <row r="59" spans="1:15" s="58" customFormat="1" ht="15.75">
      <c r="A59" s="19"/>
      <c r="B59" s="19"/>
      <c r="C59" s="19"/>
      <c r="D59" s="19"/>
      <c r="E59" s="19"/>
      <c r="F59" s="19"/>
      <c r="G59" s="19"/>
      <c r="H59" s="19"/>
      <c r="I59" s="19"/>
      <c r="J59" s="19"/>
      <c r="K59" s="19"/>
      <c r="L59" s="19"/>
      <c r="M59" s="19"/>
      <c r="N59" s="19"/>
      <c r="O59" s="19"/>
    </row>
    <row r="60" spans="1:15" ht="15">
      <c r="A60" s="20"/>
      <c r="D60" s="20"/>
      <c r="E60" s="20"/>
      <c r="F60" s="20"/>
      <c r="G60" s="20"/>
      <c r="I60" s="20"/>
      <c r="L60" s="20"/>
      <c r="M60" s="20"/>
      <c r="N60" s="20"/>
      <c r="O60" s="20"/>
    </row>
    <row r="61" spans="1:15" ht="15">
      <c r="A61" s="20"/>
      <c r="D61" s="20"/>
      <c r="E61" s="20"/>
      <c r="F61" s="20"/>
      <c r="G61" s="20"/>
      <c r="I61" s="20"/>
      <c r="L61" s="20"/>
      <c r="M61" s="20"/>
      <c r="N61" s="20"/>
      <c r="O61" s="20"/>
    </row>
    <row r="62" spans="1:15" ht="15">
      <c r="A62" s="20"/>
      <c r="D62" s="20"/>
      <c r="E62" s="20"/>
      <c r="F62" s="20"/>
      <c r="G62" s="20"/>
      <c r="I62" s="20"/>
      <c r="L62" s="20"/>
      <c r="M62" s="20"/>
      <c r="N62" s="20"/>
      <c r="O62" s="20"/>
    </row>
    <row r="63" spans="1:15" ht="15">
      <c r="A63" s="20"/>
      <c r="D63" s="20"/>
      <c r="E63" s="20"/>
      <c r="F63" s="20"/>
      <c r="G63" s="20"/>
      <c r="I63" s="20"/>
      <c r="L63" s="20"/>
      <c r="M63" s="20"/>
      <c r="N63" s="20"/>
      <c r="O63" s="20"/>
    </row>
    <row r="64" spans="1:15" ht="15">
      <c r="A64" s="20"/>
      <c r="D64" s="20"/>
      <c r="E64" s="20"/>
      <c r="F64" s="20"/>
      <c r="G64" s="20"/>
      <c r="I64" s="20"/>
      <c r="L64" s="20"/>
      <c r="M64" s="20"/>
      <c r="N64" s="20"/>
      <c r="O64" s="20"/>
    </row>
    <row r="65" spans="1:15" ht="15">
      <c r="A65" s="20"/>
      <c r="D65" s="20"/>
      <c r="E65" s="20"/>
      <c r="F65" s="20"/>
      <c r="G65" s="20"/>
      <c r="I65" s="20"/>
      <c r="L65" s="20"/>
      <c r="M65" s="20"/>
      <c r="N65" s="20"/>
      <c r="O65" s="20"/>
    </row>
    <row r="66" spans="1:15" ht="15">
      <c r="A66" s="20"/>
      <c r="D66" s="20"/>
      <c r="E66" s="20"/>
      <c r="F66" s="20"/>
      <c r="G66" s="20"/>
      <c r="I66" s="20"/>
      <c r="L66" s="20"/>
      <c r="M66" s="20"/>
      <c r="N66" s="20"/>
      <c r="O66" s="20"/>
    </row>
    <row r="67" spans="1:15" ht="15">
      <c r="A67" s="20"/>
      <c r="D67" s="20"/>
      <c r="E67" s="20"/>
      <c r="F67" s="20"/>
      <c r="G67" s="20"/>
      <c r="I67" s="20"/>
      <c r="L67" s="20"/>
      <c r="M67" s="20"/>
      <c r="N67" s="20"/>
      <c r="O67" s="20"/>
    </row>
    <row r="68" spans="1:15" ht="15">
      <c r="A68" s="20"/>
      <c r="D68" s="20"/>
      <c r="E68" s="20"/>
      <c r="F68" s="20"/>
      <c r="G68" s="20"/>
      <c r="I68" s="20"/>
      <c r="M68" s="20"/>
      <c r="N68" s="20"/>
      <c r="O68" s="20"/>
    </row>
    <row r="69" spans="1:15" ht="15">
      <c r="A69" s="20"/>
      <c r="E69" s="20"/>
      <c r="F69" s="20"/>
      <c r="G69" s="20"/>
      <c r="I69" s="20"/>
      <c r="L69" s="20"/>
      <c r="M69" s="20"/>
      <c r="N69" s="20"/>
      <c r="O69" s="20"/>
    </row>
    <row r="70" spans="1:15" ht="15">
      <c r="A70" s="20"/>
      <c r="B70" s="20"/>
      <c r="C70" s="20"/>
      <c r="D70" s="20"/>
      <c r="E70" s="20"/>
      <c r="F70" s="20"/>
      <c r="G70" s="20"/>
      <c r="H70" s="20"/>
      <c r="I70" s="20"/>
      <c r="J70" s="20"/>
      <c r="K70" s="20"/>
      <c r="L70" s="20"/>
      <c r="M70" s="20"/>
      <c r="N70" s="20"/>
      <c r="O70" s="20"/>
    </row>
    <row r="71" spans="1:15" s="58" customFormat="1" ht="15.75">
      <c r="A71" s="19"/>
      <c r="B71" s="19"/>
      <c r="C71" s="19"/>
      <c r="D71" s="19"/>
      <c r="E71" s="19"/>
      <c r="F71" s="19"/>
      <c r="G71" s="19"/>
      <c r="H71" s="19"/>
      <c r="I71" s="19"/>
      <c r="J71" s="19"/>
      <c r="K71" s="19"/>
      <c r="L71" s="19"/>
      <c r="M71" s="19"/>
      <c r="N71" s="19"/>
      <c r="O71" s="19"/>
    </row>
    <row r="72" spans="1:15" ht="15">
      <c r="A72" s="20"/>
      <c r="D72" s="20"/>
      <c r="E72" s="20"/>
      <c r="F72" s="20"/>
      <c r="G72" s="20"/>
      <c r="I72" s="20"/>
      <c r="L72" s="20"/>
      <c r="M72" s="20"/>
      <c r="N72" s="20"/>
      <c r="O72" s="20"/>
    </row>
    <row r="73" spans="1:15" ht="15">
      <c r="A73" s="20"/>
      <c r="D73" s="20"/>
      <c r="E73" s="20"/>
      <c r="F73" s="20"/>
      <c r="G73" s="20"/>
      <c r="I73" s="20"/>
      <c r="M73" s="20"/>
      <c r="N73" s="20"/>
      <c r="O73" s="20"/>
    </row>
    <row r="74" spans="1:15" ht="15">
      <c r="A74" s="20"/>
      <c r="D74" s="20"/>
      <c r="E74" s="20"/>
      <c r="F74" s="20"/>
      <c r="G74" s="20"/>
      <c r="I74" s="20"/>
      <c r="L74" s="20"/>
      <c r="M74" s="20"/>
      <c r="N74" s="20"/>
      <c r="O74" s="20"/>
    </row>
    <row r="75" spans="1:15" ht="15">
      <c r="A75" s="20"/>
      <c r="D75" s="20"/>
      <c r="E75" s="20"/>
      <c r="F75" s="20"/>
      <c r="G75" s="20"/>
      <c r="I75" s="20"/>
      <c r="L75" s="20"/>
      <c r="M75" s="20"/>
      <c r="N75" s="20"/>
      <c r="O75" s="20"/>
    </row>
    <row r="76" spans="1:15" ht="15">
      <c r="A76" s="20"/>
      <c r="D76" s="20"/>
      <c r="E76" s="20"/>
      <c r="F76" s="20"/>
      <c r="G76" s="20"/>
      <c r="I76" s="20"/>
      <c r="L76" s="20"/>
      <c r="M76" s="20"/>
      <c r="N76" s="20"/>
      <c r="O76" s="20"/>
    </row>
    <row r="77" spans="1:15" ht="15">
      <c r="A77" s="20"/>
      <c r="E77" s="20"/>
      <c r="F77" s="20"/>
      <c r="G77" s="20"/>
      <c r="I77" s="20"/>
      <c r="M77" s="20"/>
      <c r="N77" s="20"/>
      <c r="O77" s="20"/>
    </row>
    <row r="78" spans="1:15" ht="15">
      <c r="A78" s="20"/>
      <c r="D78" s="20"/>
      <c r="E78" s="20"/>
      <c r="F78" s="20"/>
      <c r="G78" s="20"/>
      <c r="I78" s="20"/>
      <c r="L78" s="20"/>
      <c r="M78" s="20"/>
      <c r="N78" s="20"/>
      <c r="O78" s="20"/>
    </row>
    <row r="79" spans="1:15" ht="15">
      <c r="A79" s="20"/>
      <c r="D79" s="20"/>
      <c r="E79" s="20"/>
      <c r="F79" s="20"/>
      <c r="G79" s="20"/>
      <c r="I79" s="20"/>
      <c r="L79" s="20"/>
      <c r="M79" s="20"/>
      <c r="N79" s="20"/>
      <c r="O79" s="20"/>
    </row>
    <row r="80" spans="1:15" ht="15">
      <c r="A80" s="20"/>
      <c r="D80" s="20"/>
      <c r="E80" s="20"/>
      <c r="F80" s="20"/>
      <c r="G80" s="20"/>
      <c r="I80" s="20"/>
      <c r="L80" s="20"/>
      <c r="M80" s="20"/>
      <c r="N80" s="20"/>
      <c r="O80" s="20"/>
    </row>
    <row r="81" spans="1:15" ht="15">
      <c r="A81" s="20"/>
      <c r="E81" s="20"/>
      <c r="F81" s="20"/>
      <c r="G81" s="20"/>
      <c r="I81" s="20"/>
      <c r="L81" s="20"/>
      <c r="M81" s="20"/>
      <c r="N81" s="20"/>
      <c r="O81" s="20"/>
    </row>
    <row r="82" spans="1:15" ht="15">
      <c r="A82" s="20"/>
      <c r="B82" s="20"/>
      <c r="C82" s="20"/>
      <c r="D82" s="20"/>
      <c r="E82" s="20"/>
      <c r="F82" s="20"/>
      <c r="G82" s="20"/>
      <c r="H82" s="20"/>
      <c r="I82" s="20"/>
      <c r="J82" s="20"/>
      <c r="K82" s="20"/>
      <c r="L82" s="20"/>
      <c r="M82" s="20"/>
      <c r="N82" s="20"/>
      <c r="O82" s="20"/>
    </row>
    <row r="83" spans="1:15" s="58" customFormat="1" ht="15.75">
      <c r="A83" s="19"/>
      <c r="B83" s="19"/>
      <c r="C83" s="19"/>
      <c r="D83" s="19"/>
      <c r="E83" s="19"/>
      <c r="F83" s="19"/>
      <c r="G83" s="19"/>
      <c r="H83" s="19"/>
      <c r="I83" s="19"/>
      <c r="J83" s="19"/>
      <c r="K83" s="19"/>
      <c r="L83" s="19"/>
      <c r="M83" s="19"/>
      <c r="N83" s="19"/>
      <c r="O83" s="19"/>
    </row>
    <row r="84" spans="1:15" ht="15">
      <c r="A84" s="20"/>
      <c r="D84" s="20"/>
      <c r="E84" s="20"/>
      <c r="F84" s="20"/>
      <c r="G84" s="20"/>
      <c r="I84" s="20"/>
      <c r="L84" s="20"/>
      <c r="M84" s="20"/>
      <c r="N84" s="20"/>
      <c r="O84" s="20"/>
    </row>
    <row r="85" spans="1:15" ht="15">
      <c r="A85" s="20"/>
      <c r="D85" s="20"/>
      <c r="E85" s="20"/>
      <c r="F85" s="20"/>
      <c r="G85" s="20"/>
      <c r="I85" s="20"/>
      <c r="L85" s="20"/>
      <c r="M85" s="20"/>
      <c r="N85" s="20"/>
      <c r="O85" s="20"/>
    </row>
    <row r="86" spans="1:15" ht="15">
      <c r="A86" s="20"/>
      <c r="D86" s="20"/>
      <c r="E86" s="20"/>
      <c r="F86" s="20"/>
      <c r="G86" s="20"/>
      <c r="I86" s="20"/>
      <c r="L86" s="20"/>
      <c r="M86" s="20"/>
      <c r="N86" s="20"/>
      <c r="O86" s="20"/>
    </row>
    <row r="87" spans="1:15" ht="15">
      <c r="A87" s="20"/>
      <c r="D87" s="20"/>
      <c r="E87" s="20"/>
      <c r="F87" s="20"/>
      <c r="G87" s="20"/>
      <c r="I87" s="20"/>
      <c r="L87" s="20"/>
      <c r="M87" s="20"/>
      <c r="N87" s="20"/>
      <c r="O87" s="20"/>
    </row>
    <row r="88" spans="1:15" ht="15">
      <c r="A88" s="20"/>
      <c r="D88" s="20"/>
      <c r="E88" s="20"/>
      <c r="F88" s="20"/>
      <c r="G88" s="20"/>
      <c r="I88" s="20"/>
      <c r="L88" s="20"/>
      <c r="M88" s="20"/>
      <c r="N88" s="20"/>
      <c r="O88" s="20"/>
    </row>
    <row r="89" spans="1:15" ht="15">
      <c r="A89" s="20"/>
      <c r="E89" s="20"/>
      <c r="F89" s="20"/>
      <c r="G89" s="20"/>
      <c r="I89" s="20"/>
      <c r="L89" s="20"/>
      <c r="M89" s="20"/>
      <c r="N89" s="20"/>
      <c r="O89" s="20"/>
    </row>
    <row r="90" spans="1:15" ht="15">
      <c r="A90" s="20"/>
      <c r="D90" s="20"/>
      <c r="E90" s="20"/>
      <c r="F90" s="20"/>
      <c r="G90" s="20"/>
      <c r="I90" s="20"/>
      <c r="L90" s="20"/>
      <c r="M90" s="20"/>
      <c r="N90" s="20"/>
      <c r="O90" s="20"/>
    </row>
    <row r="91" spans="1:15" ht="15">
      <c r="A91" s="20"/>
      <c r="D91" s="20"/>
      <c r="E91" s="20"/>
      <c r="F91" s="20"/>
      <c r="G91" s="20"/>
      <c r="I91" s="20"/>
      <c r="L91" s="20"/>
      <c r="M91" s="20"/>
      <c r="N91" s="20"/>
      <c r="O91" s="20"/>
    </row>
    <row r="92" spans="1:15" ht="15">
      <c r="A92" s="20"/>
      <c r="D92" s="20"/>
      <c r="E92" s="20"/>
      <c r="F92" s="20"/>
      <c r="G92" s="20"/>
      <c r="I92" s="20"/>
      <c r="L92" s="20"/>
      <c r="M92" s="20"/>
      <c r="N92" s="20"/>
      <c r="O92" s="20"/>
    </row>
    <row r="93" spans="1:15" ht="15">
      <c r="A93" s="20"/>
      <c r="E93" s="20"/>
      <c r="F93" s="20"/>
      <c r="G93" s="20"/>
      <c r="I93" s="20"/>
      <c r="L93" s="20"/>
      <c r="M93" s="20"/>
      <c r="N93" s="20"/>
      <c r="O93" s="20"/>
    </row>
    <row r="94" spans="1:15" ht="15">
      <c r="A94" s="20"/>
      <c r="B94" s="20"/>
      <c r="C94" s="20"/>
      <c r="D94" s="20"/>
      <c r="E94" s="20"/>
      <c r="F94" s="20"/>
      <c r="G94" s="20"/>
      <c r="H94" s="20"/>
      <c r="I94" s="20"/>
      <c r="J94" s="20"/>
      <c r="K94" s="20"/>
      <c r="L94" s="20"/>
      <c r="M94" s="20"/>
      <c r="N94" s="20"/>
      <c r="O94" s="20"/>
    </row>
    <row r="95" spans="1:15" ht="15">
      <c r="A95" s="20"/>
      <c r="B95" s="20"/>
      <c r="C95" s="20"/>
      <c r="D95" s="20"/>
      <c r="E95" s="20"/>
      <c r="F95" s="20"/>
      <c r="G95" s="20"/>
      <c r="H95" s="20"/>
      <c r="I95" s="20"/>
      <c r="J95" s="20"/>
      <c r="K95" s="20"/>
      <c r="L95" s="20"/>
      <c r="M95" s="20"/>
      <c r="N95" s="20"/>
      <c r="O95" s="20"/>
    </row>
    <row r="96" spans="1:15" ht="15">
      <c r="A96" s="20"/>
      <c r="B96" s="20"/>
      <c r="C96" s="20"/>
      <c r="D96" s="20"/>
      <c r="E96" s="20"/>
      <c r="F96" s="20"/>
      <c r="G96" s="20"/>
      <c r="H96" s="20"/>
      <c r="I96" s="20"/>
      <c r="J96" s="20"/>
      <c r="K96" s="20"/>
      <c r="L96" s="20"/>
      <c r="M96" s="20"/>
      <c r="N96" s="20"/>
      <c r="O96" s="20"/>
    </row>
    <row r="97" spans="1:15" ht="15">
      <c r="A97" s="20"/>
      <c r="B97" s="20"/>
      <c r="C97" s="20"/>
      <c r="D97" s="20"/>
      <c r="E97" s="20"/>
      <c r="F97" s="20"/>
      <c r="G97" s="20"/>
      <c r="H97" s="20"/>
      <c r="I97" s="20"/>
      <c r="J97" s="20"/>
      <c r="K97" s="20"/>
      <c r="L97" s="20"/>
      <c r="M97" s="20"/>
      <c r="N97" s="20"/>
      <c r="O97" s="20"/>
    </row>
  </sheetData>
  <sheetProtection/>
  <printOptions/>
  <pageMargins left="0.7" right="0.7" top="0.75" bottom="0.75" header="0.3" footer="0.3"/>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P113"/>
  <sheetViews>
    <sheetView zoomScale="85" zoomScaleNormal="85" zoomScalePageLayoutView="0" workbookViewId="0" topLeftCell="A1">
      <selection activeCell="A1" sqref="A1"/>
    </sheetView>
  </sheetViews>
  <sheetFormatPr defaultColWidth="9.140625" defaultRowHeight="12.75"/>
  <cols>
    <col min="1" max="1" width="78.140625" style="0" customWidth="1"/>
    <col min="2" max="2" width="1.8515625" style="0" customWidth="1"/>
    <col min="3" max="3" width="10.421875" style="0" customWidth="1"/>
    <col min="4" max="4" width="10.7109375" style="0" customWidth="1"/>
    <col min="5" max="5" width="15.7109375" style="0" customWidth="1"/>
    <col min="6" max="6" width="11.57421875" style="0" customWidth="1"/>
    <col min="7" max="7" width="10.57421875" style="0" customWidth="1"/>
    <col min="8" max="8" width="12.57421875" style="0" customWidth="1"/>
    <col min="12" max="12" width="11.28125" style="0" customWidth="1"/>
  </cols>
  <sheetData>
    <row r="1" spans="1:15" ht="15.75">
      <c r="A1" s="64" t="s">
        <v>193</v>
      </c>
      <c r="B1" s="31"/>
      <c r="C1" s="31"/>
      <c r="D1" s="31"/>
      <c r="E1" s="31"/>
      <c r="F1" s="31"/>
      <c r="G1" s="31"/>
      <c r="H1" s="31"/>
      <c r="I1" s="31"/>
      <c r="J1" s="31"/>
      <c r="K1" s="31"/>
      <c r="L1" s="31"/>
      <c r="M1" s="31"/>
      <c r="N1" s="31"/>
      <c r="O1" s="31"/>
    </row>
    <row r="2" spans="1:16" ht="12.75" customHeight="1">
      <c r="A2" s="13" t="s">
        <v>136</v>
      </c>
      <c r="B2" s="13"/>
      <c r="C2" s="13"/>
      <c r="D2" s="13"/>
      <c r="E2" s="13"/>
      <c r="F2" s="13"/>
      <c r="G2" s="13"/>
      <c r="H2" s="13"/>
      <c r="I2" s="13"/>
      <c r="J2" s="13"/>
      <c r="K2" s="13"/>
      <c r="L2" s="33" t="s">
        <v>139</v>
      </c>
      <c r="M2" s="8">
        <v>3.7922279792746116</v>
      </c>
      <c r="N2" s="12">
        <v>0.7170984455958549</v>
      </c>
      <c r="O2" s="12">
        <v>0.15699481865284973</v>
      </c>
      <c r="P2" s="12">
        <v>0.12590673575129532</v>
      </c>
    </row>
    <row r="3" spans="1:15" ht="25.5">
      <c r="A3" s="212"/>
      <c r="B3" s="212"/>
      <c r="C3" s="1" t="s">
        <v>3</v>
      </c>
      <c r="D3" s="1" t="s">
        <v>4</v>
      </c>
      <c r="E3" s="1" t="s">
        <v>5</v>
      </c>
      <c r="F3" s="1" t="s">
        <v>6</v>
      </c>
      <c r="G3" s="1" t="s">
        <v>7</v>
      </c>
      <c r="H3" s="2" t="s">
        <v>8</v>
      </c>
      <c r="I3" s="1" t="s">
        <v>122</v>
      </c>
      <c r="J3" s="10" t="s">
        <v>227</v>
      </c>
      <c r="K3" s="10" t="s">
        <v>125</v>
      </c>
      <c r="L3" s="10" t="s">
        <v>126</v>
      </c>
      <c r="M3" s="31"/>
      <c r="N3" s="31"/>
      <c r="O3" s="31"/>
    </row>
    <row r="4" spans="1:15" ht="12.75">
      <c r="A4" s="209" t="s">
        <v>9</v>
      </c>
      <c r="B4" s="209" t="s">
        <v>9</v>
      </c>
      <c r="C4" s="3">
        <v>154</v>
      </c>
      <c r="D4" s="3">
        <v>203</v>
      </c>
      <c r="E4" s="3">
        <v>20</v>
      </c>
      <c r="F4" s="3">
        <v>9</v>
      </c>
      <c r="G4" s="3">
        <v>0</v>
      </c>
      <c r="H4" s="4">
        <v>386</v>
      </c>
      <c r="I4" s="7">
        <v>4.300518134715026</v>
      </c>
      <c r="J4" s="11">
        <v>0.9248704663212435</v>
      </c>
      <c r="K4" s="11">
        <v>0.05181347150259067</v>
      </c>
      <c r="L4" s="11">
        <v>0.023316062176165803</v>
      </c>
      <c r="M4" s="31"/>
      <c r="N4" s="31"/>
      <c r="O4" s="31"/>
    </row>
    <row r="5" spans="1:15" ht="12.75">
      <c r="A5" s="209" t="s">
        <v>10</v>
      </c>
      <c r="B5" s="209" t="s">
        <v>10</v>
      </c>
      <c r="C5" s="3">
        <v>82</v>
      </c>
      <c r="D5" s="3">
        <v>177</v>
      </c>
      <c r="E5" s="3">
        <v>56</v>
      </c>
      <c r="F5" s="3">
        <v>55</v>
      </c>
      <c r="G5" s="3">
        <v>16</v>
      </c>
      <c r="H5" s="4">
        <v>386</v>
      </c>
      <c r="I5" s="7">
        <v>3.6580310880829017</v>
      </c>
      <c r="J5" s="11">
        <v>0.6709844559585493</v>
      </c>
      <c r="K5" s="11">
        <v>0.14507772020725387</v>
      </c>
      <c r="L5" s="11">
        <v>0.18393782383419688</v>
      </c>
      <c r="M5" s="31"/>
      <c r="N5" s="31"/>
      <c r="O5" s="31"/>
    </row>
    <row r="6" spans="1:15" ht="12.75">
      <c r="A6" s="209" t="s">
        <v>11</v>
      </c>
      <c r="B6" s="209" t="s">
        <v>11</v>
      </c>
      <c r="C6" s="3">
        <v>62</v>
      </c>
      <c r="D6" s="3">
        <v>178</v>
      </c>
      <c r="E6" s="3">
        <v>61</v>
      </c>
      <c r="F6" s="3">
        <v>68</v>
      </c>
      <c r="G6" s="3">
        <v>17</v>
      </c>
      <c r="H6" s="4">
        <v>386</v>
      </c>
      <c r="I6" s="7">
        <v>3.518134715025907</v>
      </c>
      <c r="J6" s="11">
        <v>0.6217616580310881</v>
      </c>
      <c r="K6" s="11">
        <v>0.15803108808290156</v>
      </c>
      <c r="L6" s="11">
        <v>0.22020725388601037</v>
      </c>
      <c r="M6" s="31"/>
      <c r="N6" s="31"/>
      <c r="O6" s="31"/>
    </row>
    <row r="7" spans="1:15" ht="12.75">
      <c r="A7" s="209" t="s">
        <v>12</v>
      </c>
      <c r="B7" s="209" t="s">
        <v>12</v>
      </c>
      <c r="C7" s="3">
        <v>44</v>
      </c>
      <c r="D7" s="3">
        <v>209</v>
      </c>
      <c r="E7" s="3">
        <v>77</v>
      </c>
      <c r="F7" s="3">
        <v>42</v>
      </c>
      <c r="G7" s="3">
        <v>14</v>
      </c>
      <c r="H7" s="4">
        <v>386</v>
      </c>
      <c r="I7" s="7">
        <v>3.588082901554404</v>
      </c>
      <c r="J7" s="11">
        <v>0.655440414507772</v>
      </c>
      <c r="K7" s="11">
        <v>0.19948186528497408</v>
      </c>
      <c r="L7" s="11">
        <v>0.14507772020725387</v>
      </c>
      <c r="M7" s="31"/>
      <c r="N7" s="31"/>
      <c r="O7" s="31"/>
    </row>
    <row r="8" spans="1:15" ht="12.75">
      <c r="A8" s="209" t="s">
        <v>13</v>
      </c>
      <c r="B8" s="209" t="s">
        <v>13</v>
      </c>
      <c r="C8" s="3">
        <v>99</v>
      </c>
      <c r="D8" s="3">
        <v>176</v>
      </c>
      <c r="E8" s="3">
        <v>89</v>
      </c>
      <c r="F8" s="3">
        <v>16</v>
      </c>
      <c r="G8" s="3">
        <v>6</v>
      </c>
      <c r="H8" s="4">
        <v>386</v>
      </c>
      <c r="I8" s="7">
        <v>3.8963730569948187</v>
      </c>
      <c r="J8" s="11">
        <v>0.7124352331606217</v>
      </c>
      <c r="K8" s="11">
        <v>0.23056994818652848</v>
      </c>
      <c r="L8" s="11">
        <v>0.05699481865284974</v>
      </c>
      <c r="M8" s="31"/>
      <c r="N8" s="31"/>
      <c r="O8" s="31"/>
    </row>
    <row r="9" spans="1:16" ht="12.75" customHeight="1">
      <c r="A9" s="42" t="s">
        <v>16</v>
      </c>
      <c r="B9" s="42"/>
      <c r="C9" s="42"/>
      <c r="D9" s="42"/>
      <c r="E9" s="42"/>
      <c r="F9" s="42"/>
      <c r="G9" s="42"/>
      <c r="H9" s="42"/>
      <c r="I9" s="42"/>
      <c r="J9" s="42"/>
      <c r="K9" s="32"/>
      <c r="L9" s="33" t="s">
        <v>139</v>
      </c>
      <c r="M9" s="8">
        <v>3.119170984455958</v>
      </c>
      <c r="N9" s="12">
        <v>0.35492227979274615</v>
      </c>
      <c r="O9" s="12">
        <v>0.41295336787564774</v>
      </c>
      <c r="P9" s="12">
        <v>0.2321243523316062</v>
      </c>
    </row>
    <row r="10" spans="1:15" ht="25.5">
      <c r="A10" s="212"/>
      <c r="B10" s="212"/>
      <c r="C10" s="1" t="s">
        <v>3</v>
      </c>
      <c r="D10" s="1" t="s">
        <v>4</v>
      </c>
      <c r="E10" s="1" t="s">
        <v>5</v>
      </c>
      <c r="F10" s="1" t="s">
        <v>6</v>
      </c>
      <c r="G10" s="1" t="s">
        <v>7</v>
      </c>
      <c r="H10" s="2" t="s">
        <v>8</v>
      </c>
      <c r="I10" s="1" t="s">
        <v>122</v>
      </c>
      <c r="J10" s="10" t="s">
        <v>227</v>
      </c>
      <c r="K10" s="10" t="s">
        <v>125</v>
      </c>
      <c r="L10" s="10" t="s">
        <v>126</v>
      </c>
      <c r="M10" s="31"/>
      <c r="N10" s="31"/>
      <c r="O10" s="31"/>
    </row>
    <row r="11" spans="1:15" ht="12.75" customHeight="1">
      <c r="A11" s="209" t="s">
        <v>17</v>
      </c>
      <c r="B11" s="209" t="s">
        <v>17</v>
      </c>
      <c r="C11" s="3">
        <v>40</v>
      </c>
      <c r="D11" s="3">
        <v>172</v>
      </c>
      <c r="E11" s="3">
        <v>117</v>
      </c>
      <c r="F11" s="3">
        <v>45</v>
      </c>
      <c r="G11" s="3">
        <v>12</v>
      </c>
      <c r="H11" s="4">
        <v>386</v>
      </c>
      <c r="I11" s="7">
        <v>3.4740932642487046</v>
      </c>
      <c r="J11" s="11">
        <v>0.5492227979274611</v>
      </c>
      <c r="K11" s="11">
        <v>0.30310880829015546</v>
      </c>
      <c r="L11" s="11">
        <v>0.14766839378238342</v>
      </c>
      <c r="M11" s="31"/>
      <c r="N11" s="31"/>
      <c r="O11" s="31"/>
    </row>
    <row r="12" spans="1:15" ht="12.75" customHeight="1">
      <c r="A12" s="209" t="s">
        <v>18</v>
      </c>
      <c r="B12" s="209" t="s">
        <v>18</v>
      </c>
      <c r="C12" s="3">
        <v>16</v>
      </c>
      <c r="D12" s="3">
        <v>88</v>
      </c>
      <c r="E12" s="3">
        <v>186</v>
      </c>
      <c r="F12" s="3">
        <v>68</v>
      </c>
      <c r="G12" s="3">
        <v>28</v>
      </c>
      <c r="H12" s="4">
        <v>386</v>
      </c>
      <c r="I12" s="7">
        <v>2.989637305699482</v>
      </c>
      <c r="J12" s="11">
        <v>0.2694300518134715</v>
      </c>
      <c r="K12" s="11">
        <v>0.48186528497409326</v>
      </c>
      <c r="L12" s="11">
        <v>0.24870466321243523</v>
      </c>
      <c r="M12" s="31"/>
      <c r="N12" s="31"/>
      <c r="O12" s="31"/>
    </row>
    <row r="13" spans="1:15" ht="12.75" customHeight="1">
      <c r="A13" s="209" t="s">
        <v>19</v>
      </c>
      <c r="B13" s="209" t="s">
        <v>19</v>
      </c>
      <c r="C13" s="3">
        <v>5</v>
      </c>
      <c r="D13" s="3">
        <v>54</v>
      </c>
      <c r="E13" s="3">
        <v>185</v>
      </c>
      <c r="F13" s="3">
        <v>110</v>
      </c>
      <c r="G13" s="3">
        <v>32</v>
      </c>
      <c r="H13" s="4">
        <v>386</v>
      </c>
      <c r="I13" s="7">
        <v>2.715025906735751</v>
      </c>
      <c r="J13" s="11">
        <v>0.15284974093264247</v>
      </c>
      <c r="K13" s="11">
        <v>0.4792746113989637</v>
      </c>
      <c r="L13" s="11">
        <v>0.36787564766839376</v>
      </c>
      <c r="M13" s="31"/>
      <c r="N13" s="31"/>
      <c r="O13" s="31"/>
    </row>
    <row r="14" spans="1:15" ht="12.75" customHeight="1">
      <c r="A14" s="209" t="s">
        <v>20</v>
      </c>
      <c r="B14" s="209" t="s">
        <v>20</v>
      </c>
      <c r="C14" s="3">
        <v>35</v>
      </c>
      <c r="D14" s="3">
        <v>178</v>
      </c>
      <c r="E14" s="3">
        <v>122</v>
      </c>
      <c r="F14" s="3">
        <v>39</v>
      </c>
      <c r="G14" s="3">
        <v>12</v>
      </c>
      <c r="H14" s="4">
        <v>386</v>
      </c>
      <c r="I14" s="7">
        <v>3.4792746113989637</v>
      </c>
      <c r="J14" s="11">
        <v>0.5518134715025906</v>
      </c>
      <c r="K14" s="11">
        <v>0.3160621761658031</v>
      </c>
      <c r="L14" s="11">
        <v>0.13212435233160622</v>
      </c>
      <c r="M14" s="31"/>
      <c r="N14" s="31"/>
      <c r="O14" s="31"/>
    </row>
    <row r="15" spans="1:15" ht="12.75" customHeight="1">
      <c r="A15" s="209" t="s">
        <v>21</v>
      </c>
      <c r="B15" s="209" t="s">
        <v>21</v>
      </c>
      <c r="C15" s="3">
        <v>14</v>
      </c>
      <c r="D15" s="3">
        <v>83</v>
      </c>
      <c r="E15" s="3">
        <v>187</v>
      </c>
      <c r="F15" s="3">
        <v>69</v>
      </c>
      <c r="G15" s="3">
        <v>33</v>
      </c>
      <c r="H15" s="4">
        <v>386</v>
      </c>
      <c r="I15" s="7">
        <v>2.937823834196891</v>
      </c>
      <c r="J15" s="11">
        <v>0.25129533678756477</v>
      </c>
      <c r="K15" s="11">
        <v>0.4844559585492228</v>
      </c>
      <c r="L15" s="11">
        <v>0.26424870466321243</v>
      </c>
      <c r="M15" s="31"/>
      <c r="N15" s="31"/>
      <c r="O15" s="31"/>
    </row>
    <row r="16" spans="1:16" ht="12.75" customHeight="1">
      <c r="A16" s="13" t="s">
        <v>22</v>
      </c>
      <c r="B16" s="13"/>
      <c r="C16" s="13"/>
      <c r="D16" s="13"/>
      <c r="E16" s="13"/>
      <c r="F16" s="13"/>
      <c r="G16" s="13"/>
      <c r="H16" s="13"/>
      <c r="I16" s="13"/>
      <c r="J16" s="13"/>
      <c r="K16" s="13"/>
      <c r="L16" s="33" t="s">
        <v>139</v>
      </c>
      <c r="M16" s="8">
        <v>3.6015544041450775</v>
      </c>
      <c r="N16" s="12">
        <v>0.6196891191709846</v>
      </c>
      <c r="O16" s="12">
        <v>0.25492227979274606</v>
      </c>
      <c r="P16" s="12">
        <v>0.12538860103626942</v>
      </c>
    </row>
    <row r="17" spans="1:15" ht="25.5">
      <c r="A17" s="212"/>
      <c r="B17" s="212"/>
      <c r="C17" s="1" t="s">
        <v>3</v>
      </c>
      <c r="D17" s="1" t="s">
        <v>4</v>
      </c>
      <c r="E17" s="1" t="s">
        <v>5</v>
      </c>
      <c r="F17" s="1" t="s">
        <v>6</v>
      </c>
      <c r="G17" s="1" t="s">
        <v>7</v>
      </c>
      <c r="H17" s="2" t="s">
        <v>8</v>
      </c>
      <c r="I17" s="1" t="s">
        <v>122</v>
      </c>
      <c r="J17" s="10" t="s">
        <v>227</v>
      </c>
      <c r="K17" s="10" t="s">
        <v>125</v>
      </c>
      <c r="L17" s="10" t="s">
        <v>126</v>
      </c>
      <c r="M17" s="31"/>
      <c r="N17" s="31"/>
      <c r="O17" s="31"/>
    </row>
    <row r="18" spans="1:15" ht="12.75">
      <c r="A18" s="209" t="s">
        <v>23</v>
      </c>
      <c r="B18" s="209" t="s">
        <v>23</v>
      </c>
      <c r="C18" s="3">
        <v>58</v>
      </c>
      <c r="D18" s="3">
        <v>203</v>
      </c>
      <c r="E18" s="3">
        <v>96</v>
      </c>
      <c r="F18" s="3">
        <v>23</v>
      </c>
      <c r="G18" s="3">
        <v>6</v>
      </c>
      <c r="H18" s="4">
        <v>386</v>
      </c>
      <c r="I18" s="7">
        <v>3.7357512953367875</v>
      </c>
      <c r="J18" s="11">
        <v>0.6761658031088082</v>
      </c>
      <c r="K18" s="11">
        <v>0.24870466321243523</v>
      </c>
      <c r="L18" s="11">
        <v>0.07512953367875648</v>
      </c>
      <c r="M18" s="31"/>
      <c r="N18" s="31"/>
      <c r="O18" s="31"/>
    </row>
    <row r="19" spans="1:15" ht="12.75">
      <c r="A19" s="209" t="s">
        <v>24</v>
      </c>
      <c r="B19" s="209" t="s">
        <v>24</v>
      </c>
      <c r="C19" s="3">
        <v>44</v>
      </c>
      <c r="D19" s="3">
        <v>189</v>
      </c>
      <c r="E19" s="3">
        <v>117</v>
      </c>
      <c r="F19" s="3">
        <v>25</v>
      </c>
      <c r="G19" s="3">
        <v>11</v>
      </c>
      <c r="H19" s="4">
        <v>386</v>
      </c>
      <c r="I19" s="7">
        <v>3.5958549222797926</v>
      </c>
      <c r="J19" s="11">
        <v>0.6036269430051814</v>
      </c>
      <c r="K19" s="11">
        <v>0.30310880829015546</v>
      </c>
      <c r="L19" s="11">
        <v>0.09326424870466321</v>
      </c>
      <c r="M19" s="31"/>
      <c r="N19" s="31"/>
      <c r="O19" s="31"/>
    </row>
    <row r="20" spans="1:15" ht="12.75">
      <c r="A20" s="209" t="s">
        <v>25</v>
      </c>
      <c r="B20" s="209" t="s">
        <v>25</v>
      </c>
      <c r="C20" s="3">
        <v>63</v>
      </c>
      <c r="D20" s="3">
        <v>243</v>
      </c>
      <c r="E20" s="3">
        <v>67</v>
      </c>
      <c r="F20" s="3">
        <v>12</v>
      </c>
      <c r="G20" s="3">
        <v>1</v>
      </c>
      <c r="H20" s="4">
        <v>386</v>
      </c>
      <c r="I20" s="7">
        <v>3.9196891191709846</v>
      </c>
      <c r="J20" s="11">
        <v>0.7927461139896373</v>
      </c>
      <c r="K20" s="11">
        <v>0.17357512953367876</v>
      </c>
      <c r="L20" s="11">
        <v>0.03367875647668394</v>
      </c>
      <c r="M20" s="31"/>
      <c r="N20" s="31"/>
      <c r="O20" s="31"/>
    </row>
    <row r="21" spans="1:15" ht="12.75">
      <c r="A21" s="209" t="s">
        <v>26</v>
      </c>
      <c r="B21" s="209" t="s">
        <v>26</v>
      </c>
      <c r="C21" s="3">
        <v>47</v>
      </c>
      <c r="D21" s="3">
        <v>104</v>
      </c>
      <c r="E21" s="3">
        <v>100</v>
      </c>
      <c r="F21" s="3">
        <v>86</v>
      </c>
      <c r="G21" s="3">
        <v>49</v>
      </c>
      <c r="H21" s="4">
        <v>386</v>
      </c>
      <c r="I21" s="7">
        <v>3.0362694300518136</v>
      </c>
      <c r="J21" s="11">
        <v>0.3911917098445596</v>
      </c>
      <c r="K21" s="11">
        <v>0.25906735751295334</v>
      </c>
      <c r="L21" s="11">
        <v>0.34974093264248707</v>
      </c>
      <c r="M21" s="31"/>
      <c r="N21" s="31"/>
      <c r="O21" s="31"/>
    </row>
    <row r="22" spans="1:15" ht="12.75">
      <c r="A22" s="209" t="s">
        <v>27</v>
      </c>
      <c r="B22" s="209" t="s">
        <v>27</v>
      </c>
      <c r="C22" s="3">
        <v>70</v>
      </c>
      <c r="D22" s="3">
        <v>175</v>
      </c>
      <c r="E22" s="3">
        <v>112</v>
      </c>
      <c r="F22" s="3">
        <v>21</v>
      </c>
      <c r="G22" s="3">
        <v>8</v>
      </c>
      <c r="H22" s="4">
        <v>386</v>
      </c>
      <c r="I22" s="7">
        <v>3.7202072538860103</v>
      </c>
      <c r="J22" s="11">
        <v>0.6347150259067358</v>
      </c>
      <c r="K22" s="11">
        <v>0.29015544041450775</v>
      </c>
      <c r="L22" s="11">
        <v>0.07512953367875648</v>
      </c>
      <c r="M22" s="31"/>
      <c r="N22" s="31"/>
      <c r="O22" s="31"/>
    </row>
    <row r="23" spans="1:16" ht="12.75" customHeight="1">
      <c r="A23" s="13" t="s">
        <v>28</v>
      </c>
      <c r="B23" s="13"/>
      <c r="C23" s="13"/>
      <c r="D23" s="13"/>
      <c r="E23" s="13"/>
      <c r="F23" s="13"/>
      <c r="G23" s="13"/>
      <c r="H23" s="13"/>
      <c r="I23" s="13"/>
      <c r="J23" s="13"/>
      <c r="K23" s="13"/>
      <c r="L23" s="33" t="s">
        <v>139</v>
      </c>
      <c r="M23" s="8">
        <v>3.0408031088082903</v>
      </c>
      <c r="N23" s="12">
        <v>0.3957253886010363</v>
      </c>
      <c r="O23" s="12">
        <v>0.2992227979274611</v>
      </c>
      <c r="P23" s="12">
        <v>0.3050518134715026</v>
      </c>
    </row>
    <row r="24" spans="1:15" ht="25.5">
      <c r="A24" s="212"/>
      <c r="B24" s="212"/>
      <c r="C24" s="1" t="s">
        <v>3</v>
      </c>
      <c r="D24" s="1" t="s">
        <v>4</v>
      </c>
      <c r="E24" s="1" t="s">
        <v>5</v>
      </c>
      <c r="F24" s="1" t="s">
        <v>6</v>
      </c>
      <c r="G24" s="1" t="s">
        <v>7</v>
      </c>
      <c r="H24" s="2" t="s">
        <v>8</v>
      </c>
      <c r="I24" s="1" t="s">
        <v>122</v>
      </c>
      <c r="J24" s="10" t="s">
        <v>227</v>
      </c>
      <c r="K24" s="10" t="s">
        <v>125</v>
      </c>
      <c r="L24" s="10" t="s">
        <v>126</v>
      </c>
      <c r="M24" s="31"/>
      <c r="N24" s="31"/>
      <c r="O24" s="31"/>
    </row>
    <row r="25" spans="1:15" ht="12.75">
      <c r="A25" s="209" t="s">
        <v>29</v>
      </c>
      <c r="B25" s="209" t="s">
        <v>29</v>
      </c>
      <c r="C25" s="3">
        <v>8</v>
      </c>
      <c r="D25" s="3">
        <v>128</v>
      </c>
      <c r="E25" s="3">
        <v>122</v>
      </c>
      <c r="F25" s="3">
        <v>92</v>
      </c>
      <c r="G25" s="3">
        <v>36</v>
      </c>
      <c r="H25" s="4">
        <v>386</v>
      </c>
      <c r="I25" s="7">
        <v>2.948186528497409</v>
      </c>
      <c r="J25" s="11">
        <v>0.35233160621761656</v>
      </c>
      <c r="K25" s="11">
        <v>0.3160621761658031</v>
      </c>
      <c r="L25" s="11">
        <v>0.3316062176165803</v>
      </c>
      <c r="M25" s="31"/>
      <c r="N25" s="31"/>
      <c r="O25" s="31"/>
    </row>
    <row r="26" spans="1:15" ht="12.75">
      <c r="A26" s="209" t="s">
        <v>30</v>
      </c>
      <c r="B26" s="209" t="s">
        <v>30</v>
      </c>
      <c r="C26" s="3">
        <v>8</v>
      </c>
      <c r="D26" s="3">
        <v>171</v>
      </c>
      <c r="E26" s="3">
        <v>108</v>
      </c>
      <c r="F26" s="3">
        <v>73</v>
      </c>
      <c r="G26" s="3">
        <v>26</v>
      </c>
      <c r="H26" s="4">
        <v>386</v>
      </c>
      <c r="I26" s="7">
        <v>3.160621761658031</v>
      </c>
      <c r="J26" s="11">
        <v>0.4637305699481865</v>
      </c>
      <c r="K26" s="11">
        <v>0.27979274611398963</v>
      </c>
      <c r="L26" s="11">
        <v>0.25647668393782386</v>
      </c>
      <c r="M26" s="31"/>
      <c r="N26" s="31"/>
      <c r="O26" s="31"/>
    </row>
    <row r="27" spans="1:15" ht="12.75">
      <c r="A27" s="209" t="s">
        <v>31</v>
      </c>
      <c r="B27" s="209" t="s">
        <v>31</v>
      </c>
      <c r="C27" s="3">
        <v>17</v>
      </c>
      <c r="D27" s="3">
        <v>134</v>
      </c>
      <c r="E27" s="3">
        <v>124</v>
      </c>
      <c r="F27" s="3">
        <v>76</v>
      </c>
      <c r="G27" s="3">
        <v>35</v>
      </c>
      <c r="H27" s="4">
        <v>386</v>
      </c>
      <c r="I27" s="7">
        <v>3.05699481865285</v>
      </c>
      <c r="J27" s="11">
        <v>0.3911917098445596</v>
      </c>
      <c r="K27" s="11">
        <v>0.32124352331606215</v>
      </c>
      <c r="L27" s="11">
        <v>0.28756476683937826</v>
      </c>
      <c r="M27" s="31"/>
      <c r="N27" s="31"/>
      <c r="O27" s="31"/>
    </row>
    <row r="28" spans="1:15" ht="12.75">
      <c r="A28" s="209" t="s">
        <v>32</v>
      </c>
      <c r="B28" s="209" t="s">
        <v>32</v>
      </c>
      <c r="C28" s="3">
        <v>20</v>
      </c>
      <c r="D28" s="3">
        <v>125</v>
      </c>
      <c r="E28" s="3">
        <v>108</v>
      </c>
      <c r="F28" s="3">
        <v>100</v>
      </c>
      <c r="G28" s="3">
        <v>33</v>
      </c>
      <c r="H28" s="4">
        <v>386</v>
      </c>
      <c r="I28" s="7">
        <v>2.9974093264248705</v>
      </c>
      <c r="J28" s="11">
        <v>0.3756476683937824</v>
      </c>
      <c r="K28" s="11">
        <v>0.27979274611398963</v>
      </c>
      <c r="L28" s="11">
        <v>0.344559585492228</v>
      </c>
      <c r="M28" s="31"/>
      <c r="N28" s="31"/>
      <c r="O28" s="31"/>
    </row>
    <row r="29" spans="1:16" ht="12.75" customHeight="1">
      <c r="A29" s="13" t="s">
        <v>33</v>
      </c>
      <c r="B29" s="13"/>
      <c r="C29" s="43" t="s">
        <v>124</v>
      </c>
      <c r="D29" s="13"/>
      <c r="E29" s="13"/>
      <c r="F29" s="13"/>
      <c r="G29" s="13"/>
      <c r="H29" s="13"/>
      <c r="I29" s="13"/>
      <c r="J29" s="13"/>
      <c r="K29" s="13"/>
      <c r="L29" s="33" t="s">
        <v>139</v>
      </c>
      <c r="M29" s="8">
        <v>3.122625215889465</v>
      </c>
      <c r="N29" s="12">
        <v>0.4214162348877375</v>
      </c>
      <c r="O29" s="12">
        <v>0.2711571675302245</v>
      </c>
      <c r="P29" s="12">
        <v>0.3661485319516407</v>
      </c>
    </row>
    <row r="30" spans="1:15" ht="25.5">
      <c r="A30" s="212"/>
      <c r="B30" s="212"/>
      <c r="C30" s="1" t="s">
        <v>3</v>
      </c>
      <c r="D30" s="1" t="s">
        <v>4</v>
      </c>
      <c r="E30" s="1" t="s">
        <v>5</v>
      </c>
      <c r="F30" s="1" t="s">
        <v>6</v>
      </c>
      <c r="G30" s="1" t="s">
        <v>7</v>
      </c>
      <c r="H30" s="2" t="s">
        <v>8</v>
      </c>
      <c r="I30" s="1" t="s">
        <v>122</v>
      </c>
      <c r="J30" s="10" t="s">
        <v>227</v>
      </c>
      <c r="K30" s="10" t="s">
        <v>125</v>
      </c>
      <c r="L30" s="10" t="s">
        <v>126</v>
      </c>
      <c r="M30" s="31"/>
      <c r="N30" s="31"/>
      <c r="O30" s="31"/>
    </row>
    <row r="31" spans="1:15" ht="12.75">
      <c r="A31" s="209" t="s">
        <v>34</v>
      </c>
      <c r="B31" s="209" t="s">
        <v>34</v>
      </c>
      <c r="C31" s="3">
        <v>29</v>
      </c>
      <c r="D31" s="3">
        <v>148</v>
      </c>
      <c r="E31" s="3">
        <v>113</v>
      </c>
      <c r="F31" s="3">
        <v>76</v>
      </c>
      <c r="G31" s="3">
        <v>20</v>
      </c>
      <c r="H31" s="4">
        <v>386</v>
      </c>
      <c r="I31" s="7">
        <v>3.233160621761658</v>
      </c>
      <c r="J31" s="11">
        <v>0.4585492227979275</v>
      </c>
      <c r="K31" s="11">
        <v>0.2927461139896373</v>
      </c>
      <c r="L31" s="11">
        <v>0.24870466321243523</v>
      </c>
      <c r="M31" s="31"/>
      <c r="N31" s="31"/>
      <c r="O31" s="31"/>
    </row>
    <row r="32" spans="1:15" ht="12.75">
      <c r="A32" s="209" t="s">
        <v>35</v>
      </c>
      <c r="B32" s="209" t="s">
        <v>35</v>
      </c>
      <c r="C32" s="3">
        <v>42</v>
      </c>
      <c r="D32" s="3">
        <v>169</v>
      </c>
      <c r="E32" s="3">
        <v>102</v>
      </c>
      <c r="F32" s="3">
        <v>59</v>
      </c>
      <c r="G32" s="3">
        <v>14</v>
      </c>
      <c r="H32" s="4">
        <v>386</v>
      </c>
      <c r="I32" s="7">
        <v>3.430051813471503</v>
      </c>
      <c r="J32" s="11">
        <v>0.5466321243523317</v>
      </c>
      <c r="K32" s="11">
        <v>0.26424870466321243</v>
      </c>
      <c r="L32" s="11">
        <v>0.18911917098445596</v>
      </c>
      <c r="M32" s="31"/>
      <c r="N32" s="31"/>
      <c r="O32" s="31"/>
    </row>
    <row r="33" spans="1:12" ht="12.75">
      <c r="A33" s="213" t="s">
        <v>123</v>
      </c>
      <c r="B33" s="209" t="s">
        <v>36</v>
      </c>
      <c r="C33" s="3">
        <v>31</v>
      </c>
      <c r="D33" s="3">
        <v>156</v>
      </c>
      <c r="E33" s="3">
        <v>99</v>
      </c>
      <c r="F33" s="3">
        <v>96</v>
      </c>
      <c r="G33" s="3">
        <v>4</v>
      </c>
      <c r="H33" s="4">
        <v>386</v>
      </c>
      <c r="I33" s="7">
        <v>2.704663212435233</v>
      </c>
      <c r="J33" s="11">
        <v>0.25906735751295334</v>
      </c>
      <c r="K33" s="11">
        <v>0.25647668393782386</v>
      </c>
      <c r="L33" s="11">
        <v>0.6606217616580311</v>
      </c>
    </row>
    <row r="34" spans="1:16" ht="12.75" customHeight="1">
      <c r="A34" s="13" t="s">
        <v>37</v>
      </c>
      <c r="B34" s="13"/>
      <c r="C34" s="13"/>
      <c r="D34" s="13"/>
      <c r="E34" s="13"/>
      <c r="F34" s="13"/>
      <c r="G34" s="13"/>
      <c r="H34" s="13"/>
      <c r="I34" s="13"/>
      <c r="J34" s="13"/>
      <c r="K34" s="13"/>
      <c r="L34" s="33" t="s">
        <v>139</v>
      </c>
      <c r="M34" s="8">
        <v>3.201554404145078</v>
      </c>
      <c r="N34" s="12">
        <v>0.4782383419689119</v>
      </c>
      <c r="O34" s="12">
        <v>0.23886010362694302</v>
      </c>
      <c r="P34" s="12">
        <v>0.28290155440414505</v>
      </c>
    </row>
    <row r="35" spans="1:12" ht="25.5">
      <c r="A35" s="212"/>
      <c r="B35" s="212"/>
      <c r="C35" s="1" t="s">
        <v>3</v>
      </c>
      <c r="D35" s="1" t="s">
        <v>4</v>
      </c>
      <c r="E35" s="1" t="s">
        <v>5</v>
      </c>
      <c r="F35" s="1" t="s">
        <v>6</v>
      </c>
      <c r="G35" s="1" t="s">
        <v>7</v>
      </c>
      <c r="H35" s="2" t="s">
        <v>8</v>
      </c>
      <c r="I35" s="1" t="s">
        <v>122</v>
      </c>
      <c r="J35" s="10" t="s">
        <v>227</v>
      </c>
      <c r="K35" s="10" t="s">
        <v>125</v>
      </c>
      <c r="L35" s="10" t="s">
        <v>126</v>
      </c>
    </row>
    <row r="36" spans="1:12" ht="12.75">
      <c r="A36" s="209" t="s">
        <v>38</v>
      </c>
      <c r="B36" s="209" t="s">
        <v>38</v>
      </c>
      <c r="C36" s="3">
        <v>14</v>
      </c>
      <c r="D36" s="3">
        <v>136</v>
      </c>
      <c r="E36" s="3">
        <v>107</v>
      </c>
      <c r="F36" s="3">
        <v>90</v>
      </c>
      <c r="G36" s="3">
        <v>39</v>
      </c>
      <c r="H36" s="4">
        <v>386</v>
      </c>
      <c r="I36" s="7">
        <v>2.989637305699482</v>
      </c>
      <c r="J36" s="11">
        <v>0.38860103626943004</v>
      </c>
      <c r="K36" s="11">
        <v>0.2772020725388601</v>
      </c>
      <c r="L36" s="11">
        <v>0.33419689119170987</v>
      </c>
    </row>
    <row r="37" spans="1:12" ht="12.75">
      <c r="A37" s="209" t="s">
        <v>39</v>
      </c>
      <c r="B37" s="209" t="s">
        <v>39</v>
      </c>
      <c r="C37" s="3">
        <v>15</v>
      </c>
      <c r="D37" s="3">
        <v>155</v>
      </c>
      <c r="E37" s="3">
        <v>83</v>
      </c>
      <c r="F37" s="3">
        <v>84</v>
      </c>
      <c r="G37" s="3">
        <v>49</v>
      </c>
      <c r="H37" s="4">
        <v>386</v>
      </c>
      <c r="I37" s="7">
        <v>3.0077720207253886</v>
      </c>
      <c r="J37" s="11">
        <v>0.44041450777202074</v>
      </c>
      <c r="K37" s="11">
        <v>0.21502590673575128</v>
      </c>
      <c r="L37" s="11">
        <v>0.344559585492228</v>
      </c>
    </row>
    <row r="38" spans="1:12" ht="12.75">
      <c r="A38" s="209" t="s">
        <v>40</v>
      </c>
      <c r="B38" s="209" t="s">
        <v>40</v>
      </c>
      <c r="C38" s="3">
        <v>20</v>
      </c>
      <c r="D38" s="3">
        <v>123</v>
      </c>
      <c r="E38" s="3">
        <v>104</v>
      </c>
      <c r="F38" s="3">
        <v>93</v>
      </c>
      <c r="G38" s="3">
        <v>46</v>
      </c>
      <c r="H38" s="4">
        <v>386</v>
      </c>
      <c r="I38" s="7">
        <v>2.94300518134715</v>
      </c>
      <c r="J38" s="11">
        <v>0.3704663212435233</v>
      </c>
      <c r="K38" s="11">
        <v>0.2694300518134715</v>
      </c>
      <c r="L38" s="11">
        <v>0.3601036269430052</v>
      </c>
    </row>
    <row r="39" spans="1:12" ht="12.75">
      <c r="A39" s="209" t="s">
        <v>41</v>
      </c>
      <c r="B39" s="209" t="s">
        <v>41</v>
      </c>
      <c r="C39" s="3">
        <v>30</v>
      </c>
      <c r="D39" s="3">
        <v>214</v>
      </c>
      <c r="E39" s="3">
        <v>87</v>
      </c>
      <c r="F39" s="3">
        <v>46</v>
      </c>
      <c r="G39" s="3">
        <v>9</v>
      </c>
      <c r="H39" s="4">
        <v>386</v>
      </c>
      <c r="I39" s="7">
        <v>3.5440414507772022</v>
      </c>
      <c r="J39" s="11">
        <v>0.6321243523316062</v>
      </c>
      <c r="K39" s="11">
        <v>0.22538860103626943</v>
      </c>
      <c r="L39" s="11">
        <v>0.14248704663212436</v>
      </c>
    </row>
    <row r="40" spans="1:12" ht="12.75">
      <c r="A40" s="209" t="s">
        <v>42</v>
      </c>
      <c r="B40" s="209" t="s">
        <v>42</v>
      </c>
      <c r="C40" s="3">
        <v>89</v>
      </c>
      <c r="D40" s="3">
        <v>127</v>
      </c>
      <c r="E40" s="3">
        <v>80</v>
      </c>
      <c r="F40" s="3">
        <v>77</v>
      </c>
      <c r="G40" s="3">
        <v>13</v>
      </c>
      <c r="H40" s="4">
        <v>386</v>
      </c>
      <c r="I40" s="7">
        <v>3.523316062176166</v>
      </c>
      <c r="J40" s="11">
        <v>0.5595854922279793</v>
      </c>
      <c r="K40" s="11">
        <v>0.20725388601036268</v>
      </c>
      <c r="L40" s="11">
        <v>0.23316062176165803</v>
      </c>
    </row>
    <row r="41" spans="1:16" ht="12.75" customHeight="1">
      <c r="A41" s="13" t="s">
        <v>43</v>
      </c>
      <c r="B41" s="13"/>
      <c r="C41" s="13"/>
      <c r="D41" s="13"/>
      <c r="E41" s="13"/>
      <c r="F41" s="13"/>
      <c r="G41" s="13"/>
      <c r="H41" s="13"/>
      <c r="I41" s="13"/>
      <c r="J41" s="13"/>
      <c r="K41" s="13"/>
      <c r="L41" s="33" t="s">
        <v>139</v>
      </c>
      <c r="M41" s="8">
        <v>2.4559585492227978</v>
      </c>
      <c r="N41" s="12">
        <v>0.1871761658031088</v>
      </c>
      <c r="O41" s="12">
        <v>0.26943005181347146</v>
      </c>
      <c r="P41" s="12">
        <v>0.5433937823834196</v>
      </c>
    </row>
    <row r="42" spans="1:12" ht="25.5">
      <c r="A42" s="212"/>
      <c r="B42" s="212"/>
      <c r="C42" s="1" t="s">
        <v>3</v>
      </c>
      <c r="D42" s="1" t="s">
        <v>4</v>
      </c>
      <c r="E42" s="1" t="s">
        <v>5</v>
      </c>
      <c r="F42" s="1" t="s">
        <v>6</v>
      </c>
      <c r="G42" s="1" t="s">
        <v>7</v>
      </c>
      <c r="H42" s="2" t="s">
        <v>8</v>
      </c>
      <c r="I42" s="1" t="s">
        <v>122</v>
      </c>
      <c r="J42" s="10" t="s">
        <v>227</v>
      </c>
      <c r="K42" s="10" t="s">
        <v>125</v>
      </c>
      <c r="L42" s="10" t="s">
        <v>126</v>
      </c>
    </row>
    <row r="43" spans="1:12" ht="12.75">
      <c r="A43" s="209" t="s">
        <v>44</v>
      </c>
      <c r="B43" s="209" t="s">
        <v>44</v>
      </c>
      <c r="C43" s="3">
        <v>14</v>
      </c>
      <c r="D43" s="3">
        <v>90</v>
      </c>
      <c r="E43" s="3">
        <v>101</v>
      </c>
      <c r="F43" s="3">
        <v>104</v>
      </c>
      <c r="G43" s="3">
        <v>77</v>
      </c>
      <c r="H43" s="4">
        <v>386</v>
      </c>
      <c r="I43" s="7">
        <v>2.6373056994818653</v>
      </c>
      <c r="J43" s="11">
        <v>0.2694300518134715</v>
      </c>
      <c r="K43" s="11">
        <v>0.2616580310880829</v>
      </c>
      <c r="L43" s="11">
        <v>0.4689119170984456</v>
      </c>
    </row>
    <row r="44" spans="1:12" ht="12.75">
      <c r="A44" s="209" t="s">
        <v>45</v>
      </c>
      <c r="B44" s="209" t="s">
        <v>45</v>
      </c>
      <c r="C44" s="3">
        <v>9</v>
      </c>
      <c r="D44" s="3">
        <v>73</v>
      </c>
      <c r="E44" s="3">
        <v>101</v>
      </c>
      <c r="F44" s="3">
        <v>127</v>
      </c>
      <c r="G44" s="3">
        <v>76</v>
      </c>
      <c r="H44" s="4">
        <v>386</v>
      </c>
      <c r="I44" s="7">
        <v>2.5129533678756477</v>
      </c>
      <c r="J44" s="11">
        <v>0.21243523316062177</v>
      </c>
      <c r="K44" s="11">
        <v>0.2616580310880829</v>
      </c>
      <c r="L44" s="11">
        <v>0.5259067357512953</v>
      </c>
    </row>
    <row r="45" spans="1:12" ht="12.75">
      <c r="A45" s="209" t="s">
        <v>46</v>
      </c>
      <c r="B45" s="209" t="s">
        <v>46</v>
      </c>
      <c r="C45" s="3">
        <v>12</v>
      </c>
      <c r="D45" s="3">
        <v>38</v>
      </c>
      <c r="E45" s="3">
        <v>118</v>
      </c>
      <c r="F45" s="3">
        <v>140</v>
      </c>
      <c r="G45" s="3">
        <v>78</v>
      </c>
      <c r="H45" s="4">
        <v>386</v>
      </c>
      <c r="I45" s="7">
        <v>2.393782383419689</v>
      </c>
      <c r="J45" s="11">
        <v>0.12953367875647667</v>
      </c>
      <c r="K45" s="11">
        <v>0.30569948186528495</v>
      </c>
      <c r="L45" s="11">
        <v>0.5647668393782384</v>
      </c>
    </row>
    <row r="46" spans="1:12" ht="12.75">
      <c r="A46" s="209" t="s">
        <v>47</v>
      </c>
      <c r="B46" s="209" t="s">
        <v>47</v>
      </c>
      <c r="C46" s="3">
        <v>7</v>
      </c>
      <c r="D46" s="3">
        <v>46</v>
      </c>
      <c r="E46" s="3">
        <v>96</v>
      </c>
      <c r="F46" s="3">
        <v>136</v>
      </c>
      <c r="G46" s="3">
        <v>101</v>
      </c>
      <c r="H46" s="4">
        <v>386</v>
      </c>
      <c r="I46" s="7">
        <v>2.2797927461139897</v>
      </c>
      <c r="J46" s="11">
        <v>0.13730569948186527</v>
      </c>
      <c r="K46" s="11">
        <v>0.24870466321243523</v>
      </c>
      <c r="L46" s="11">
        <v>0.6139896373056994</v>
      </c>
    </row>
    <row r="47" spans="1:16" ht="12.75" customHeight="1">
      <c r="A47" s="13" t="s">
        <v>48</v>
      </c>
      <c r="B47" s="13"/>
      <c r="C47" s="13"/>
      <c r="D47" s="13"/>
      <c r="E47" s="13"/>
      <c r="F47" s="13"/>
      <c r="G47" s="13"/>
      <c r="H47" s="13"/>
      <c r="I47" s="13"/>
      <c r="J47" s="13"/>
      <c r="K47" s="13"/>
      <c r="L47" s="33" t="s">
        <v>139</v>
      </c>
      <c r="M47" s="8">
        <v>2.6632124352331603</v>
      </c>
      <c r="N47" s="12">
        <v>0.23251295336787564</v>
      </c>
      <c r="O47" s="12">
        <v>0.30051813471502586</v>
      </c>
      <c r="P47" s="12">
        <v>0.46696891191709844</v>
      </c>
    </row>
    <row r="48" spans="1:12" ht="25.5">
      <c r="A48" s="212"/>
      <c r="B48" s="212"/>
      <c r="C48" s="1" t="s">
        <v>49</v>
      </c>
      <c r="D48" s="1" t="s">
        <v>4</v>
      </c>
      <c r="E48" s="1" t="s">
        <v>50</v>
      </c>
      <c r="F48" s="1" t="s">
        <v>6</v>
      </c>
      <c r="G48" s="1" t="s">
        <v>7</v>
      </c>
      <c r="H48" s="2" t="s">
        <v>8</v>
      </c>
      <c r="I48" s="1" t="s">
        <v>122</v>
      </c>
      <c r="J48" s="10" t="s">
        <v>227</v>
      </c>
      <c r="K48" s="10" t="s">
        <v>125</v>
      </c>
      <c r="L48" s="10" t="s">
        <v>126</v>
      </c>
    </row>
    <row r="49" spans="1:12" ht="12.75">
      <c r="A49" s="209" t="s">
        <v>51</v>
      </c>
      <c r="B49" s="209" t="s">
        <v>51</v>
      </c>
      <c r="C49" s="3">
        <v>8</v>
      </c>
      <c r="D49" s="3">
        <v>34</v>
      </c>
      <c r="E49" s="3">
        <v>114</v>
      </c>
      <c r="F49" s="3">
        <v>148</v>
      </c>
      <c r="G49" s="3">
        <v>82</v>
      </c>
      <c r="H49" s="4">
        <v>386</v>
      </c>
      <c r="I49" s="7">
        <v>2.321243523316062</v>
      </c>
      <c r="J49" s="11">
        <v>0.10880829015544041</v>
      </c>
      <c r="K49" s="11">
        <v>0.29533678756476683</v>
      </c>
      <c r="L49" s="11">
        <v>0.5958549222797928</v>
      </c>
    </row>
    <row r="50" spans="1:12" ht="12.75">
      <c r="A50" s="209" t="s">
        <v>52</v>
      </c>
      <c r="B50" s="209" t="s">
        <v>52</v>
      </c>
      <c r="C50" s="3">
        <v>57</v>
      </c>
      <c r="D50" s="3">
        <v>168</v>
      </c>
      <c r="E50" s="3">
        <v>86</v>
      </c>
      <c r="F50" s="3">
        <v>52</v>
      </c>
      <c r="G50" s="3">
        <v>23</v>
      </c>
      <c r="H50" s="4">
        <v>386</v>
      </c>
      <c r="I50" s="7">
        <v>3.476683937823834</v>
      </c>
      <c r="J50" s="11">
        <v>0.582901554404145</v>
      </c>
      <c r="K50" s="11">
        <v>0.22279792746113988</v>
      </c>
      <c r="L50" s="11">
        <v>0.19430051813471502</v>
      </c>
    </row>
    <row r="51" spans="1:12" ht="12.75">
      <c r="A51" s="209" t="s">
        <v>53</v>
      </c>
      <c r="B51" s="209" t="s">
        <v>53</v>
      </c>
      <c r="C51" s="3">
        <v>2</v>
      </c>
      <c r="D51" s="3">
        <v>40</v>
      </c>
      <c r="E51" s="3">
        <v>120</v>
      </c>
      <c r="F51" s="3">
        <v>160</v>
      </c>
      <c r="G51" s="3">
        <v>64</v>
      </c>
      <c r="H51" s="4">
        <v>386</v>
      </c>
      <c r="I51" s="7">
        <v>2.3678756476683938</v>
      </c>
      <c r="J51" s="11">
        <v>0.10880829015544041</v>
      </c>
      <c r="K51" s="11">
        <v>0.31088082901554404</v>
      </c>
      <c r="L51" s="11">
        <v>0.5803108808290155</v>
      </c>
    </row>
    <row r="52" spans="1:12" ht="12.75">
      <c r="A52" s="209" t="s">
        <v>54</v>
      </c>
      <c r="B52" s="209" t="s">
        <v>54</v>
      </c>
      <c r="C52" s="3">
        <v>4</v>
      </c>
      <c r="D52" s="3">
        <v>46</v>
      </c>
      <c r="E52" s="3">
        <v>144</v>
      </c>
      <c r="F52" s="3">
        <v>132</v>
      </c>
      <c r="G52" s="3">
        <v>60</v>
      </c>
      <c r="H52" s="4">
        <v>386</v>
      </c>
      <c r="I52" s="7">
        <v>2.4870466321243523</v>
      </c>
      <c r="J52" s="11">
        <v>0.12953367875647667</v>
      </c>
      <c r="K52" s="11">
        <v>0.37305699481865284</v>
      </c>
      <c r="L52" s="11">
        <v>0.49740932642487046</v>
      </c>
    </row>
    <row r="53" spans="1:16" ht="12.75" customHeight="1">
      <c r="A53" s="13" t="s">
        <v>55</v>
      </c>
      <c r="B53" s="13"/>
      <c r="C53" s="13"/>
      <c r="D53" s="13"/>
      <c r="E53" s="13"/>
      <c r="F53" s="13"/>
      <c r="G53" s="13"/>
      <c r="H53" s="13"/>
      <c r="I53" s="13"/>
      <c r="J53" s="13"/>
      <c r="K53" s="13"/>
      <c r="L53" s="33" t="s">
        <v>139</v>
      </c>
      <c r="M53" s="8">
        <v>2.835492227979275</v>
      </c>
      <c r="N53" s="12">
        <v>0.25647668393782386</v>
      </c>
      <c r="O53" s="12">
        <v>0.3976683937823834</v>
      </c>
      <c r="P53" s="12">
        <v>0.34585492227979275</v>
      </c>
    </row>
    <row r="54" spans="1:12" ht="25.5">
      <c r="A54" s="212"/>
      <c r="B54" s="212"/>
      <c r="C54" s="1" t="s">
        <v>3</v>
      </c>
      <c r="D54" s="1" t="s">
        <v>4</v>
      </c>
      <c r="E54" s="1" t="s">
        <v>5</v>
      </c>
      <c r="F54" s="1" t="s">
        <v>6</v>
      </c>
      <c r="G54" s="1" t="s">
        <v>7</v>
      </c>
      <c r="H54" s="2" t="s">
        <v>8</v>
      </c>
      <c r="I54" s="1" t="s">
        <v>122</v>
      </c>
      <c r="J54" s="10" t="s">
        <v>227</v>
      </c>
      <c r="K54" s="10" t="s">
        <v>125</v>
      </c>
      <c r="L54" s="10" t="s">
        <v>126</v>
      </c>
    </row>
    <row r="55" spans="1:12" ht="12.75">
      <c r="A55" s="209" t="s">
        <v>56</v>
      </c>
      <c r="B55" s="209" t="s">
        <v>56</v>
      </c>
      <c r="C55" s="3">
        <v>4</v>
      </c>
      <c r="D55" s="3">
        <v>58</v>
      </c>
      <c r="E55" s="3">
        <v>157</v>
      </c>
      <c r="F55" s="3">
        <v>113</v>
      </c>
      <c r="G55" s="3">
        <v>54</v>
      </c>
      <c r="H55" s="4">
        <v>386</v>
      </c>
      <c r="I55" s="7">
        <v>2.598445595854922</v>
      </c>
      <c r="J55" s="11">
        <v>0.16062176165803108</v>
      </c>
      <c r="K55" s="11">
        <v>0.4067357512953368</v>
      </c>
      <c r="L55" s="11">
        <v>0.4326424870466321</v>
      </c>
    </row>
    <row r="56" spans="1:12" ht="12.75">
      <c r="A56" s="209" t="s">
        <v>57</v>
      </c>
      <c r="B56" s="209" t="s">
        <v>57</v>
      </c>
      <c r="C56" s="3">
        <v>7</v>
      </c>
      <c r="D56" s="3">
        <v>53</v>
      </c>
      <c r="E56" s="3">
        <v>158</v>
      </c>
      <c r="F56" s="3">
        <v>119</v>
      </c>
      <c r="G56" s="3">
        <v>49</v>
      </c>
      <c r="H56" s="4">
        <v>386</v>
      </c>
      <c r="I56" s="7">
        <v>2.61139896373057</v>
      </c>
      <c r="J56" s="11">
        <v>0.15544041450777202</v>
      </c>
      <c r="K56" s="11">
        <v>0.40932642487046633</v>
      </c>
      <c r="L56" s="11">
        <v>0.43523316062176165</v>
      </c>
    </row>
    <row r="57" spans="1:12" ht="12.75">
      <c r="A57" s="209" t="s">
        <v>58</v>
      </c>
      <c r="B57" s="209" t="s">
        <v>58</v>
      </c>
      <c r="C57" s="3">
        <v>19</v>
      </c>
      <c r="D57" s="3">
        <v>108</v>
      </c>
      <c r="E57" s="3">
        <v>163</v>
      </c>
      <c r="F57" s="3">
        <v>67</v>
      </c>
      <c r="G57" s="3">
        <v>29</v>
      </c>
      <c r="H57" s="4">
        <v>386</v>
      </c>
      <c r="I57" s="7">
        <v>3.0544041450777204</v>
      </c>
      <c r="J57" s="11">
        <v>0.3290155440414508</v>
      </c>
      <c r="K57" s="11">
        <v>0.422279792746114</v>
      </c>
      <c r="L57" s="11">
        <v>0.24870466321243523</v>
      </c>
    </row>
    <row r="58" spans="1:12" ht="12.75">
      <c r="A58" s="209" t="s">
        <v>59</v>
      </c>
      <c r="B58" s="209" t="s">
        <v>59</v>
      </c>
      <c r="C58" s="3">
        <v>19</v>
      </c>
      <c r="D58" s="3">
        <v>128</v>
      </c>
      <c r="E58" s="3">
        <v>136</v>
      </c>
      <c r="F58" s="3">
        <v>70</v>
      </c>
      <c r="G58" s="3">
        <v>33</v>
      </c>
      <c r="H58" s="4">
        <v>386</v>
      </c>
      <c r="I58" s="7">
        <v>3.077720207253886</v>
      </c>
      <c r="J58" s="11">
        <v>0.38082901554404147</v>
      </c>
      <c r="K58" s="11">
        <v>0.35233160621761656</v>
      </c>
      <c r="L58" s="11">
        <v>0.266839378238342</v>
      </c>
    </row>
    <row r="59" spans="1:16" ht="12.75" customHeight="1">
      <c r="A59" s="13" t="s">
        <v>60</v>
      </c>
      <c r="B59" s="13"/>
      <c r="C59" s="43" t="s">
        <v>128</v>
      </c>
      <c r="D59" s="13"/>
      <c r="E59" s="13"/>
      <c r="F59" s="13"/>
      <c r="G59" s="13"/>
      <c r="H59" s="13"/>
      <c r="I59" s="13"/>
      <c r="J59" s="13"/>
      <c r="K59" s="13"/>
      <c r="L59" s="33" t="s">
        <v>139</v>
      </c>
      <c r="M59" s="8">
        <v>3.031735751295337</v>
      </c>
      <c r="N59" s="12">
        <v>0.35751295336787564</v>
      </c>
      <c r="O59" s="12">
        <v>0.358160621761658</v>
      </c>
      <c r="P59" s="12">
        <v>0.28432642487046633</v>
      </c>
    </row>
    <row r="60" spans="1:12" ht="25.5">
      <c r="A60" s="212"/>
      <c r="B60" s="212"/>
      <c r="C60" s="1" t="s">
        <v>3</v>
      </c>
      <c r="D60" s="1" t="s">
        <v>4</v>
      </c>
      <c r="E60" s="1" t="s">
        <v>5</v>
      </c>
      <c r="F60" s="1" t="s">
        <v>6</v>
      </c>
      <c r="G60" s="1" t="s">
        <v>7</v>
      </c>
      <c r="H60" s="2" t="s">
        <v>8</v>
      </c>
      <c r="I60" s="1" t="s">
        <v>122</v>
      </c>
      <c r="J60" s="10" t="s">
        <v>227</v>
      </c>
      <c r="K60" s="10" t="s">
        <v>125</v>
      </c>
      <c r="L60" s="10" t="s">
        <v>126</v>
      </c>
    </row>
    <row r="61" spans="1:12" ht="12.75">
      <c r="A61" s="209" t="s">
        <v>61</v>
      </c>
      <c r="B61" s="209" t="s">
        <v>61</v>
      </c>
      <c r="C61" s="3">
        <v>21</v>
      </c>
      <c r="D61" s="3">
        <v>154</v>
      </c>
      <c r="E61" s="3">
        <v>130</v>
      </c>
      <c r="F61" s="3">
        <v>51</v>
      </c>
      <c r="G61" s="3">
        <v>30</v>
      </c>
      <c r="H61" s="4">
        <v>386</v>
      </c>
      <c r="I61" s="7">
        <v>3.2202072538860103</v>
      </c>
      <c r="J61" s="11">
        <v>0.4533678756476684</v>
      </c>
      <c r="K61" s="11">
        <v>0.33678756476683935</v>
      </c>
      <c r="L61" s="11">
        <v>0.20984455958549222</v>
      </c>
    </row>
    <row r="62" spans="1:12" ht="12.75">
      <c r="A62" s="209" t="s">
        <v>62</v>
      </c>
      <c r="B62" s="209" t="s">
        <v>62</v>
      </c>
      <c r="C62" s="3">
        <v>19</v>
      </c>
      <c r="D62" s="3">
        <v>137</v>
      </c>
      <c r="E62" s="3">
        <v>142</v>
      </c>
      <c r="F62" s="3">
        <v>66</v>
      </c>
      <c r="G62" s="3">
        <v>22</v>
      </c>
      <c r="H62" s="4">
        <v>386</v>
      </c>
      <c r="I62" s="7">
        <v>3.16839378238342</v>
      </c>
      <c r="J62" s="11">
        <v>0.40414507772020725</v>
      </c>
      <c r="K62" s="11">
        <v>0.36787564766839376</v>
      </c>
      <c r="L62" s="11">
        <v>0.22797927461139897</v>
      </c>
    </row>
    <row r="63" spans="1:12" ht="12.75">
      <c r="A63" s="209" t="s">
        <v>63</v>
      </c>
      <c r="B63" s="209" t="s">
        <v>63</v>
      </c>
      <c r="C63" s="3">
        <v>11</v>
      </c>
      <c r="D63" s="3">
        <v>136</v>
      </c>
      <c r="E63" s="3">
        <v>132</v>
      </c>
      <c r="F63" s="3">
        <v>79</v>
      </c>
      <c r="G63" s="3">
        <v>28</v>
      </c>
      <c r="H63" s="4">
        <v>386</v>
      </c>
      <c r="I63" s="7">
        <v>3.0595854922279795</v>
      </c>
      <c r="J63" s="11">
        <v>0.38082901554404147</v>
      </c>
      <c r="K63" s="11">
        <v>0.34196891191709844</v>
      </c>
      <c r="L63" s="11">
        <v>0.2772020725388601</v>
      </c>
    </row>
    <row r="64" spans="1:12" ht="12.75">
      <c r="A64" s="213" t="s">
        <v>127</v>
      </c>
      <c r="B64" s="209" t="s">
        <v>64</v>
      </c>
      <c r="C64" s="3">
        <v>47</v>
      </c>
      <c r="D64" s="3">
        <v>116</v>
      </c>
      <c r="E64" s="3">
        <v>149</v>
      </c>
      <c r="F64" s="3">
        <v>62</v>
      </c>
      <c r="G64" s="3">
        <v>12</v>
      </c>
      <c r="H64" s="4">
        <v>386</v>
      </c>
      <c r="I64" s="7">
        <v>2.678756476683938</v>
      </c>
      <c r="J64" s="11">
        <v>0.19170984455958548</v>
      </c>
      <c r="K64" s="11">
        <v>0.3860103626943005</v>
      </c>
      <c r="L64" s="11">
        <v>0.422279792746114</v>
      </c>
    </row>
    <row r="65" spans="1:16" ht="12.75" customHeight="1">
      <c r="A65" s="13" t="s">
        <v>65</v>
      </c>
      <c r="B65" s="13"/>
      <c r="C65" s="13"/>
      <c r="D65" s="13"/>
      <c r="E65" s="13"/>
      <c r="F65" s="13"/>
      <c r="G65" s="13"/>
      <c r="H65" s="13"/>
      <c r="I65" s="13"/>
      <c r="J65" s="13"/>
      <c r="K65" s="13"/>
      <c r="L65" s="33" t="s">
        <v>139</v>
      </c>
      <c r="M65" s="8">
        <v>3.509715025906736</v>
      </c>
      <c r="N65" s="12">
        <v>0.5634715025906736</v>
      </c>
      <c r="O65" s="12">
        <v>0.2914507772020725</v>
      </c>
      <c r="P65" s="12">
        <v>0.1450777202072539</v>
      </c>
    </row>
    <row r="66" spans="1:12" ht="25.5">
      <c r="A66" s="212"/>
      <c r="B66" s="212"/>
      <c r="C66" s="1" t="s">
        <v>3</v>
      </c>
      <c r="D66" s="1" t="s">
        <v>4</v>
      </c>
      <c r="E66" s="1" t="s">
        <v>5</v>
      </c>
      <c r="F66" s="1" t="s">
        <v>6</v>
      </c>
      <c r="G66" s="1" t="s">
        <v>7</v>
      </c>
      <c r="H66" s="2" t="s">
        <v>8</v>
      </c>
      <c r="I66" s="1" t="s">
        <v>122</v>
      </c>
      <c r="J66" s="10" t="s">
        <v>227</v>
      </c>
      <c r="K66" s="10" t="s">
        <v>125</v>
      </c>
      <c r="L66" s="10" t="s">
        <v>126</v>
      </c>
    </row>
    <row r="67" spans="1:12" ht="12.75">
      <c r="A67" s="209" t="s">
        <v>66</v>
      </c>
      <c r="B67" s="209" t="s">
        <v>66</v>
      </c>
      <c r="C67" s="3">
        <v>14</v>
      </c>
      <c r="D67" s="3">
        <v>88</v>
      </c>
      <c r="E67" s="3">
        <v>163</v>
      </c>
      <c r="F67" s="3">
        <v>90</v>
      </c>
      <c r="G67" s="3">
        <v>31</v>
      </c>
      <c r="H67" s="4">
        <v>386</v>
      </c>
      <c r="I67" s="7">
        <v>2.906735751295337</v>
      </c>
      <c r="J67" s="11">
        <v>0.26424870466321243</v>
      </c>
      <c r="K67" s="11">
        <v>0.422279792746114</v>
      </c>
      <c r="L67" s="11">
        <v>0.3134715025906736</v>
      </c>
    </row>
    <row r="68" spans="1:12" ht="12.75">
      <c r="A68" s="209" t="s">
        <v>67</v>
      </c>
      <c r="B68" s="209" t="s">
        <v>67</v>
      </c>
      <c r="C68" s="3">
        <v>54</v>
      </c>
      <c r="D68" s="3">
        <v>179</v>
      </c>
      <c r="E68" s="3">
        <v>101</v>
      </c>
      <c r="F68" s="3">
        <v>40</v>
      </c>
      <c r="G68" s="3">
        <v>12</v>
      </c>
      <c r="H68" s="4">
        <v>386</v>
      </c>
      <c r="I68" s="7">
        <v>3.577720207253886</v>
      </c>
      <c r="J68" s="11">
        <v>0.6036269430051814</v>
      </c>
      <c r="K68" s="11">
        <v>0.2616580310880829</v>
      </c>
      <c r="L68" s="11">
        <v>0.13471502590673576</v>
      </c>
    </row>
    <row r="69" spans="1:12" ht="12.75">
      <c r="A69" s="209" t="s">
        <v>68</v>
      </c>
      <c r="B69" s="209" t="s">
        <v>68</v>
      </c>
      <c r="C69" s="3">
        <v>46</v>
      </c>
      <c r="D69" s="3">
        <v>181</v>
      </c>
      <c r="E69" s="3">
        <v>113</v>
      </c>
      <c r="F69" s="3">
        <v>38</v>
      </c>
      <c r="G69" s="3">
        <v>8</v>
      </c>
      <c r="H69" s="4">
        <v>386</v>
      </c>
      <c r="I69" s="7">
        <v>3.5673575129533677</v>
      </c>
      <c r="J69" s="11">
        <v>0.5880829015544041</v>
      </c>
      <c r="K69" s="11">
        <v>0.2927461139896373</v>
      </c>
      <c r="L69" s="11">
        <v>0.11917098445595854</v>
      </c>
    </row>
    <row r="70" spans="1:12" ht="12.75">
      <c r="A70" s="209" t="s">
        <v>69</v>
      </c>
      <c r="B70" s="209" t="s">
        <v>69</v>
      </c>
      <c r="C70" s="3">
        <v>79</v>
      </c>
      <c r="D70" s="3">
        <v>229</v>
      </c>
      <c r="E70" s="3">
        <v>73</v>
      </c>
      <c r="F70" s="3">
        <v>4</v>
      </c>
      <c r="G70" s="3">
        <v>1</v>
      </c>
      <c r="H70" s="4">
        <v>386</v>
      </c>
      <c r="I70" s="7">
        <v>3.9870466321243523</v>
      </c>
      <c r="J70" s="11">
        <v>0.7979274611398963</v>
      </c>
      <c r="K70" s="11">
        <v>0.18911917098445596</v>
      </c>
      <c r="L70" s="11">
        <v>0.012953367875647668</v>
      </c>
    </row>
    <row r="71" spans="1:16" ht="12.75" customHeight="1">
      <c r="A71" s="13" t="s">
        <v>70</v>
      </c>
      <c r="B71" s="13"/>
      <c r="C71" s="13"/>
      <c r="D71" s="13"/>
      <c r="E71" s="13"/>
      <c r="F71" s="13"/>
      <c r="G71" s="13"/>
      <c r="H71" s="13"/>
      <c r="I71" s="13"/>
      <c r="J71" s="13"/>
      <c r="K71" s="13"/>
      <c r="L71" s="33" t="s">
        <v>139</v>
      </c>
      <c r="M71" s="8">
        <v>3.5652849740932644</v>
      </c>
      <c r="N71" s="12">
        <v>0.622279792746114</v>
      </c>
      <c r="O71" s="12">
        <v>0.23367875647668393</v>
      </c>
      <c r="P71" s="12">
        <v>0.14404145077720204</v>
      </c>
    </row>
    <row r="72" spans="1:12" ht="25.5">
      <c r="A72" s="212"/>
      <c r="B72" s="212"/>
      <c r="C72" s="1" t="s">
        <v>3</v>
      </c>
      <c r="D72" s="1" t="s">
        <v>4</v>
      </c>
      <c r="E72" s="1" t="s">
        <v>5</v>
      </c>
      <c r="F72" s="1" t="s">
        <v>6</v>
      </c>
      <c r="G72" s="1" t="s">
        <v>71</v>
      </c>
      <c r="H72" s="2" t="s">
        <v>8</v>
      </c>
      <c r="I72" s="1" t="s">
        <v>122</v>
      </c>
      <c r="J72" s="10" t="s">
        <v>227</v>
      </c>
      <c r="K72" s="10" t="s">
        <v>125</v>
      </c>
      <c r="L72" s="10" t="s">
        <v>126</v>
      </c>
    </row>
    <row r="73" spans="1:12" ht="12.75">
      <c r="A73" s="209" t="s">
        <v>72</v>
      </c>
      <c r="B73" s="209" t="s">
        <v>72</v>
      </c>
      <c r="C73" s="3">
        <v>34</v>
      </c>
      <c r="D73" s="3">
        <v>211</v>
      </c>
      <c r="E73" s="3">
        <v>88</v>
      </c>
      <c r="F73" s="3">
        <v>40</v>
      </c>
      <c r="G73" s="3">
        <v>13</v>
      </c>
      <c r="H73" s="4">
        <v>386</v>
      </c>
      <c r="I73" s="7">
        <v>3.551813471502591</v>
      </c>
      <c r="J73" s="11">
        <v>0.6347150259067358</v>
      </c>
      <c r="K73" s="11">
        <v>0.22797927461139897</v>
      </c>
      <c r="L73" s="11">
        <v>0.13730569948186527</v>
      </c>
    </row>
    <row r="74" spans="1:12" ht="12.75">
      <c r="A74" s="209" t="s">
        <v>73</v>
      </c>
      <c r="B74" s="209" t="s">
        <v>73</v>
      </c>
      <c r="C74" s="3">
        <v>27</v>
      </c>
      <c r="D74" s="3">
        <v>173</v>
      </c>
      <c r="E74" s="3">
        <v>101</v>
      </c>
      <c r="F74" s="3">
        <v>59</v>
      </c>
      <c r="G74" s="3">
        <v>26</v>
      </c>
      <c r="H74" s="4">
        <v>386</v>
      </c>
      <c r="I74" s="7">
        <v>3.300518134715026</v>
      </c>
      <c r="J74" s="11">
        <v>0.5181347150259067</v>
      </c>
      <c r="K74" s="11">
        <v>0.2616580310880829</v>
      </c>
      <c r="L74" s="11">
        <v>0.22020725388601037</v>
      </c>
    </row>
    <row r="75" spans="1:12" ht="12.75">
      <c r="A75" s="209" t="s">
        <v>74</v>
      </c>
      <c r="B75" s="209" t="s">
        <v>74</v>
      </c>
      <c r="C75" s="3">
        <v>47</v>
      </c>
      <c r="D75" s="3">
        <v>180</v>
      </c>
      <c r="E75" s="3">
        <v>94</v>
      </c>
      <c r="F75" s="3">
        <v>51</v>
      </c>
      <c r="G75" s="3">
        <v>14</v>
      </c>
      <c r="H75" s="4">
        <v>386</v>
      </c>
      <c r="I75" s="7">
        <v>3.505181347150259</v>
      </c>
      <c r="J75" s="11">
        <v>0.5880829015544041</v>
      </c>
      <c r="K75" s="11">
        <v>0.24352331606217617</v>
      </c>
      <c r="L75" s="11">
        <v>0.16839378238341968</v>
      </c>
    </row>
    <row r="76" spans="1:12" ht="12.75">
      <c r="A76" s="209" t="s">
        <v>75</v>
      </c>
      <c r="B76" s="209" t="s">
        <v>75</v>
      </c>
      <c r="C76" s="3">
        <v>53</v>
      </c>
      <c r="D76" s="3">
        <v>175</v>
      </c>
      <c r="E76" s="3">
        <v>105</v>
      </c>
      <c r="F76" s="3">
        <v>41</v>
      </c>
      <c r="G76" s="3">
        <v>12</v>
      </c>
      <c r="H76" s="4">
        <v>386</v>
      </c>
      <c r="I76" s="7">
        <v>3.5595854922279795</v>
      </c>
      <c r="J76" s="11">
        <v>0.5906735751295337</v>
      </c>
      <c r="K76" s="11">
        <v>0.27202072538860106</v>
      </c>
      <c r="L76" s="11">
        <v>0.13730569948186527</v>
      </c>
    </row>
    <row r="77" spans="1:12" ht="12.75">
      <c r="A77" s="209" t="s">
        <v>76</v>
      </c>
      <c r="B77" s="209" t="s">
        <v>76</v>
      </c>
      <c r="C77" s="3">
        <v>74</v>
      </c>
      <c r="D77" s="3">
        <v>227</v>
      </c>
      <c r="E77" s="3">
        <v>63</v>
      </c>
      <c r="F77" s="3">
        <v>20</v>
      </c>
      <c r="G77" s="3">
        <v>2</v>
      </c>
      <c r="H77" s="4">
        <v>386</v>
      </c>
      <c r="I77" s="7">
        <v>3.9093264248704664</v>
      </c>
      <c r="J77" s="11">
        <v>0.7797927461139896</v>
      </c>
      <c r="K77" s="11">
        <v>0.16321243523316062</v>
      </c>
      <c r="L77" s="11">
        <v>0.05699481865284974</v>
      </c>
    </row>
    <row r="78" spans="1:16" ht="12.75" customHeight="1">
      <c r="A78" s="13" t="s">
        <v>77</v>
      </c>
      <c r="B78" s="13"/>
      <c r="C78" s="13"/>
      <c r="D78" s="13"/>
      <c r="E78" s="13"/>
      <c r="F78" s="13"/>
      <c r="G78" s="13"/>
      <c r="H78" s="13"/>
      <c r="I78" s="13"/>
      <c r="J78" s="13"/>
      <c r="K78" s="13"/>
      <c r="L78" s="33" t="s">
        <v>139</v>
      </c>
      <c r="M78" s="8">
        <v>3.5222797927461142</v>
      </c>
      <c r="N78" s="12">
        <v>0.5968911917098445</v>
      </c>
      <c r="O78" s="12">
        <v>0.2404145077720207</v>
      </c>
      <c r="P78" s="12">
        <v>0.16269430051813472</v>
      </c>
    </row>
    <row r="79" spans="1:12" ht="25.5">
      <c r="A79" s="212"/>
      <c r="B79" s="212"/>
      <c r="C79" s="1" t="s">
        <v>3</v>
      </c>
      <c r="D79" s="1" t="s">
        <v>4</v>
      </c>
      <c r="E79" s="1" t="s">
        <v>5</v>
      </c>
      <c r="F79" s="1" t="s">
        <v>6</v>
      </c>
      <c r="G79" s="1" t="s">
        <v>7</v>
      </c>
      <c r="H79" s="2" t="s">
        <v>8</v>
      </c>
      <c r="I79" s="1" t="s">
        <v>122</v>
      </c>
      <c r="J79" s="10" t="s">
        <v>227</v>
      </c>
      <c r="K79" s="10" t="s">
        <v>125</v>
      </c>
      <c r="L79" s="10" t="s">
        <v>126</v>
      </c>
    </row>
    <row r="80" spans="1:12" ht="12.75">
      <c r="A80" s="209" t="s">
        <v>78</v>
      </c>
      <c r="B80" s="209" t="s">
        <v>78</v>
      </c>
      <c r="C80" s="3">
        <v>84</v>
      </c>
      <c r="D80" s="3">
        <v>183</v>
      </c>
      <c r="E80" s="3">
        <v>72</v>
      </c>
      <c r="F80" s="3">
        <v>35</v>
      </c>
      <c r="G80" s="3">
        <v>12</v>
      </c>
      <c r="H80" s="4">
        <v>386</v>
      </c>
      <c r="I80" s="7">
        <v>3.756476683937824</v>
      </c>
      <c r="J80" s="11">
        <v>0.6917098445595855</v>
      </c>
      <c r="K80" s="11">
        <v>0.18652849740932642</v>
      </c>
      <c r="L80" s="11">
        <v>0.12176165803108809</v>
      </c>
    </row>
    <row r="81" spans="1:12" ht="12.75">
      <c r="A81" s="209" t="s">
        <v>79</v>
      </c>
      <c r="B81" s="209" t="s">
        <v>79</v>
      </c>
      <c r="C81" s="3">
        <v>33</v>
      </c>
      <c r="D81" s="3">
        <v>124</v>
      </c>
      <c r="E81" s="3">
        <v>90</v>
      </c>
      <c r="F81" s="3">
        <v>95</v>
      </c>
      <c r="G81" s="3">
        <v>44</v>
      </c>
      <c r="H81" s="4">
        <v>386</v>
      </c>
      <c r="I81" s="7">
        <v>3.018134715025907</v>
      </c>
      <c r="J81" s="11">
        <v>0.4067357512953368</v>
      </c>
      <c r="K81" s="11">
        <v>0.23316062176165803</v>
      </c>
      <c r="L81" s="11">
        <v>0.3601036269430052</v>
      </c>
    </row>
    <row r="82" spans="1:12" ht="12.75">
      <c r="A82" s="209" t="s">
        <v>80</v>
      </c>
      <c r="B82" s="209" t="s">
        <v>80</v>
      </c>
      <c r="C82" s="3">
        <v>40</v>
      </c>
      <c r="D82" s="3">
        <v>157</v>
      </c>
      <c r="E82" s="3">
        <v>120</v>
      </c>
      <c r="F82" s="3">
        <v>47</v>
      </c>
      <c r="G82" s="3">
        <v>22</v>
      </c>
      <c r="H82" s="4">
        <v>386</v>
      </c>
      <c r="I82" s="7">
        <v>3.378238341968912</v>
      </c>
      <c r="J82" s="11">
        <v>0.5103626943005182</v>
      </c>
      <c r="K82" s="11">
        <v>0.31088082901554404</v>
      </c>
      <c r="L82" s="11">
        <v>0.17875647668393782</v>
      </c>
    </row>
    <row r="83" spans="1:12" ht="12.75">
      <c r="A83" s="209" t="s">
        <v>81</v>
      </c>
      <c r="B83" s="209" t="s">
        <v>81</v>
      </c>
      <c r="C83" s="3">
        <v>74</v>
      </c>
      <c r="D83" s="3">
        <v>226</v>
      </c>
      <c r="E83" s="3">
        <v>71</v>
      </c>
      <c r="F83" s="3">
        <v>11</v>
      </c>
      <c r="G83" s="3">
        <v>4</v>
      </c>
      <c r="H83" s="4">
        <v>386</v>
      </c>
      <c r="I83" s="7">
        <v>3.9196891191709846</v>
      </c>
      <c r="J83" s="11">
        <v>0.7772020725388601</v>
      </c>
      <c r="K83" s="11">
        <v>0.18393782383419688</v>
      </c>
      <c r="L83" s="11">
        <v>0.038860103626943004</v>
      </c>
    </row>
    <row r="84" spans="1:12" ht="12.75">
      <c r="A84" s="209" t="s">
        <v>82</v>
      </c>
      <c r="B84" s="209" t="s">
        <v>82</v>
      </c>
      <c r="C84" s="3">
        <v>31</v>
      </c>
      <c r="D84" s="3">
        <v>200</v>
      </c>
      <c r="E84" s="3">
        <v>111</v>
      </c>
      <c r="F84" s="3">
        <v>34</v>
      </c>
      <c r="G84" s="3">
        <v>10</v>
      </c>
      <c r="H84" s="4">
        <v>386</v>
      </c>
      <c r="I84" s="7">
        <v>3.538860103626943</v>
      </c>
      <c r="J84" s="11">
        <v>0.5984455958549223</v>
      </c>
      <c r="K84" s="11">
        <v>0.28756476683937826</v>
      </c>
      <c r="L84" s="11">
        <v>0.11398963730569948</v>
      </c>
    </row>
    <row r="85" spans="1:16" ht="12.75" customHeight="1">
      <c r="A85" s="13" t="s">
        <v>83</v>
      </c>
      <c r="B85" s="13"/>
      <c r="C85" s="13"/>
      <c r="D85" s="13"/>
      <c r="E85" s="13"/>
      <c r="F85" s="13"/>
      <c r="G85" s="13"/>
      <c r="H85" s="13"/>
      <c r="I85" s="13"/>
      <c r="J85" s="13"/>
      <c r="K85" s="13"/>
      <c r="L85" s="33" t="s">
        <v>139</v>
      </c>
      <c r="M85" s="8">
        <v>3.7366148531951637</v>
      </c>
      <c r="N85" s="12">
        <v>0.6899827288428324</v>
      </c>
      <c r="O85" s="12">
        <v>0.19775474956822106</v>
      </c>
      <c r="P85" s="12">
        <v>0.11226252158894645</v>
      </c>
    </row>
    <row r="86" spans="1:12" ht="25.5">
      <c r="A86" s="212"/>
      <c r="B86" s="212"/>
      <c r="C86" s="1" t="s">
        <v>3</v>
      </c>
      <c r="D86" s="1" t="s">
        <v>4</v>
      </c>
      <c r="E86" s="1" t="s">
        <v>5</v>
      </c>
      <c r="F86" s="1" t="s">
        <v>6</v>
      </c>
      <c r="G86" s="1" t="s">
        <v>7</v>
      </c>
      <c r="H86" s="2" t="s">
        <v>8</v>
      </c>
      <c r="I86" s="1" t="s">
        <v>122</v>
      </c>
      <c r="J86" s="10" t="s">
        <v>227</v>
      </c>
      <c r="K86" s="10" t="s">
        <v>125</v>
      </c>
      <c r="L86" s="10" t="s">
        <v>126</v>
      </c>
    </row>
    <row r="87" spans="1:12" ht="12.75">
      <c r="A87" s="209" t="s">
        <v>84</v>
      </c>
      <c r="B87" s="209" t="s">
        <v>84</v>
      </c>
      <c r="C87" s="3">
        <v>38</v>
      </c>
      <c r="D87" s="3">
        <v>185</v>
      </c>
      <c r="E87" s="3">
        <v>78</v>
      </c>
      <c r="F87" s="3">
        <v>66</v>
      </c>
      <c r="G87" s="3">
        <v>19</v>
      </c>
      <c r="H87" s="4">
        <v>386</v>
      </c>
      <c r="I87" s="7">
        <v>3.406735751295337</v>
      </c>
      <c r="J87" s="11">
        <v>0.5777202072538861</v>
      </c>
      <c r="K87" s="11">
        <v>0.20207253886010362</v>
      </c>
      <c r="L87" s="11">
        <v>0.22020725388601037</v>
      </c>
    </row>
    <row r="88" spans="1:12" ht="12.75">
      <c r="A88" s="209" t="s">
        <v>85</v>
      </c>
      <c r="B88" s="209" t="s">
        <v>85</v>
      </c>
      <c r="C88" s="3">
        <v>45</v>
      </c>
      <c r="D88" s="3">
        <v>210</v>
      </c>
      <c r="E88" s="3">
        <v>96</v>
      </c>
      <c r="F88" s="3">
        <v>26</v>
      </c>
      <c r="G88" s="3">
        <v>9</v>
      </c>
      <c r="H88" s="4">
        <v>386</v>
      </c>
      <c r="I88" s="7">
        <v>3.6632124352331608</v>
      </c>
      <c r="J88" s="11">
        <v>0.6606217616580311</v>
      </c>
      <c r="K88" s="11">
        <v>0.24870466321243523</v>
      </c>
      <c r="L88" s="11">
        <v>0.09067357512953368</v>
      </c>
    </row>
    <row r="89" spans="1:12" ht="12.75">
      <c r="A89" s="209" t="s">
        <v>86</v>
      </c>
      <c r="B89" s="209" t="s">
        <v>86</v>
      </c>
      <c r="C89" s="3">
        <v>131</v>
      </c>
      <c r="D89" s="3">
        <v>190</v>
      </c>
      <c r="E89" s="3">
        <v>55</v>
      </c>
      <c r="F89" s="3">
        <v>8</v>
      </c>
      <c r="G89" s="3">
        <v>2</v>
      </c>
      <c r="H89" s="4">
        <v>386</v>
      </c>
      <c r="I89" s="7">
        <v>4.139896373056994</v>
      </c>
      <c r="J89" s="11">
        <v>0.8316062176165803</v>
      </c>
      <c r="K89" s="11">
        <v>0.14248704663212436</v>
      </c>
      <c r="L89" s="11">
        <v>0.025906735751295335</v>
      </c>
    </row>
    <row r="90" spans="1:16" ht="12.75" customHeight="1">
      <c r="A90" s="13" t="s">
        <v>87</v>
      </c>
      <c r="B90" s="13"/>
      <c r="C90" s="13"/>
      <c r="D90" s="13"/>
      <c r="E90" s="13"/>
      <c r="F90" s="13"/>
      <c r="G90" s="13"/>
      <c r="H90" s="13"/>
      <c r="I90" s="13"/>
      <c r="J90" s="13"/>
      <c r="K90" s="13"/>
      <c r="L90" s="33" t="s">
        <v>139</v>
      </c>
      <c r="M90" s="8">
        <v>3.6930051813471505</v>
      </c>
      <c r="N90" s="12">
        <v>0.6431347150259067</v>
      </c>
      <c r="O90" s="12">
        <v>0.25194300518134716</v>
      </c>
      <c r="P90" s="12">
        <v>0.10492227979274611</v>
      </c>
    </row>
    <row r="91" spans="1:12" ht="25.5">
      <c r="A91" s="212"/>
      <c r="B91" s="212"/>
      <c r="C91" s="1" t="s">
        <v>3</v>
      </c>
      <c r="D91" s="1" t="s">
        <v>4</v>
      </c>
      <c r="E91" s="1" t="s">
        <v>5</v>
      </c>
      <c r="F91" s="1" t="s">
        <v>6</v>
      </c>
      <c r="G91" s="1" t="s">
        <v>7</v>
      </c>
      <c r="H91" s="2" t="s">
        <v>8</v>
      </c>
      <c r="I91" s="1" t="s">
        <v>122</v>
      </c>
      <c r="J91" s="10" t="s">
        <v>227</v>
      </c>
      <c r="K91" s="10" t="s">
        <v>125</v>
      </c>
      <c r="L91" s="10" t="s">
        <v>126</v>
      </c>
    </row>
    <row r="92" spans="1:12" ht="12.75">
      <c r="A92" s="209" t="s">
        <v>88</v>
      </c>
      <c r="B92" s="209" t="s">
        <v>88</v>
      </c>
      <c r="C92" s="3">
        <v>96</v>
      </c>
      <c r="D92" s="3">
        <v>205</v>
      </c>
      <c r="E92" s="3">
        <v>59</v>
      </c>
      <c r="F92" s="3">
        <v>17</v>
      </c>
      <c r="G92" s="3">
        <v>9</v>
      </c>
      <c r="H92" s="4">
        <v>386</v>
      </c>
      <c r="I92" s="7">
        <v>3.937823834196891</v>
      </c>
      <c r="J92" s="11">
        <v>0.7797927461139896</v>
      </c>
      <c r="K92" s="11">
        <v>0.15284974093264247</v>
      </c>
      <c r="L92" s="11">
        <v>0.06735751295336788</v>
      </c>
    </row>
    <row r="93" spans="1:12" ht="12.75">
      <c r="A93" s="209" t="s">
        <v>89</v>
      </c>
      <c r="B93" s="209" t="s">
        <v>89</v>
      </c>
      <c r="C93" s="3">
        <v>60</v>
      </c>
      <c r="D93" s="3">
        <v>159</v>
      </c>
      <c r="E93" s="3">
        <v>125</v>
      </c>
      <c r="F93" s="3">
        <v>29</v>
      </c>
      <c r="G93" s="3">
        <v>13</v>
      </c>
      <c r="H93" s="4">
        <v>386</v>
      </c>
      <c r="I93" s="7">
        <v>3.5803108808290154</v>
      </c>
      <c r="J93" s="11">
        <v>0.5673575129533679</v>
      </c>
      <c r="K93" s="11">
        <v>0.3238341968911917</v>
      </c>
      <c r="L93" s="11">
        <v>0.10880829015544041</v>
      </c>
    </row>
    <row r="94" spans="1:12" ht="12.75">
      <c r="A94" s="209" t="s">
        <v>90</v>
      </c>
      <c r="B94" s="209" t="s">
        <v>90</v>
      </c>
      <c r="C94" s="3">
        <v>69</v>
      </c>
      <c r="D94" s="3">
        <v>162</v>
      </c>
      <c r="E94" s="3">
        <v>109</v>
      </c>
      <c r="F94" s="3">
        <v>29</v>
      </c>
      <c r="G94" s="3">
        <v>17</v>
      </c>
      <c r="H94" s="4">
        <v>386</v>
      </c>
      <c r="I94" s="7">
        <v>3.6139896373056994</v>
      </c>
      <c r="J94" s="11">
        <v>0.5984455958549223</v>
      </c>
      <c r="K94" s="11">
        <v>0.2823834196891192</v>
      </c>
      <c r="L94" s="11">
        <v>0.11917098445595854</v>
      </c>
    </row>
    <row r="95" spans="1:12" ht="12.75">
      <c r="A95" s="209" t="s">
        <v>91</v>
      </c>
      <c r="B95" s="209" t="s">
        <v>91</v>
      </c>
      <c r="C95" s="3">
        <v>67</v>
      </c>
      <c r="D95" s="3">
        <v>175</v>
      </c>
      <c r="E95" s="3">
        <v>96</v>
      </c>
      <c r="F95" s="3">
        <v>34</v>
      </c>
      <c r="G95" s="3">
        <v>14</v>
      </c>
      <c r="H95" s="4">
        <v>386</v>
      </c>
      <c r="I95" s="7">
        <v>3.639896373056995</v>
      </c>
      <c r="J95" s="11">
        <v>0.6269430051813472</v>
      </c>
      <c r="K95" s="11">
        <v>0.24870466321243523</v>
      </c>
      <c r="L95" s="11">
        <v>0.12435233160621761</v>
      </c>
    </row>
    <row r="96" spans="1:16" ht="12.75" customHeight="1">
      <c r="A96" s="13" t="s">
        <v>92</v>
      </c>
      <c r="B96" s="13"/>
      <c r="C96" s="13"/>
      <c r="D96" s="13"/>
      <c r="E96" s="13"/>
      <c r="F96" s="13"/>
      <c r="G96" s="13"/>
      <c r="H96" s="13"/>
      <c r="I96" s="13"/>
      <c r="J96" s="13"/>
      <c r="K96" s="13"/>
      <c r="L96" s="33" t="s">
        <v>139</v>
      </c>
      <c r="M96" s="8">
        <v>3.813471502590674</v>
      </c>
      <c r="N96" s="12">
        <v>0.7067357512953368</v>
      </c>
      <c r="O96" s="12">
        <v>0.19896373056994818</v>
      </c>
      <c r="P96" s="12">
        <v>0.09430051813471503</v>
      </c>
    </row>
    <row r="97" spans="1:12" ht="25.5">
      <c r="A97" s="212"/>
      <c r="B97" s="212"/>
      <c r="C97" s="1" t="s">
        <v>3</v>
      </c>
      <c r="D97" s="1" t="s">
        <v>4</v>
      </c>
      <c r="E97" s="1" t="s">
        <v>5</v>
      </c>
      <c r="F97" s="1" t="s">
        <v>6</v>
      </c>
      <c r="G97" s="1" t="s">
        <v>7</v>
      </c>
      <c r="H97" s="2" t="s">
        <v>8</v>
      </c>
      <c r="I97" s="1" t="s">
        <v>122</v>
      </c>
      <c r="J97" s="10" t="s">
        <v>227</v>
      </c>
      <c r="K97" s="10" t="s">
        <v>125</v>
      </c>
      <c r="L97" s="10" t="s">
        <v>126</v>
      </c>
    </row>
    <row r="98" spans="1:12" ht="12.75">
      <c r="A98" s="209" t="s">
        <v>93</v>
      </c>
      <c r="B98" s="209" t="s">
        <v>93</v>
      </c>
      <c r="C98" s="3">
        <v>101</v>
      </c>
      <c r="D98" s="3">
        <v>182</v>
      </c>
      <c r="E98" s="3">
        <v>71</v>
      </c>
      <c r="F98" s="3">
        <v>21</v>
      </c>
      <c r="G98" s="3">
        <v>11</v>
      </c>
      <c r="H98" s="4">
        <v>386</v>
      </c>
      <c r="I98" s="7">
        <v>3.883419689119171</v>
      </c>
      <c r="J98" s="11">
        <v>0.7331606217616581</v>
      </c>
      <c r="K98" s="11">
        <v>0.18393782383419688</v>
      </c>
      <c r="L98" s="11">
        <v>0.08290155440414508</v>
      </c>
    </row>
    <row r="99" spans="1:12" ht="12.75">
      <c r="A99" s="209" t="s">
        <v>94</v>
      </c>
      <c r="B99" s="209" t="s">
        <v>94</v>
      </c>
      <c r="C99" s="3">
        <v>108</v>
      </c>
      <c r="D99" s="3">
        <v>193</v>
      </c>
      <c r="E99" s="3">
        <v>54</v>
      </c>
      <c r="F99" s="3">
        <v>17</v>
      </c>
      <c r="G99" s="3">
        <v>14</v>
      </c>
      <c r="H99" s="4">
        <v>386</v>
      </c>
      <c r="I99" s="7">
        <v>3.94300518134715</v>
      </c>
      <c r="J99" s="11">
        <v>0.7797927461139896</v>
      </c>
      <c r="K99" s="11">
        <v>0.13989637305699482</v>
      </c>
      <c r="L99" s="11">
        <v>0.08031088082901554</v>
      </c>
    </row>
    <row r="100" spans="1:12" ht="12.75">
      <c r="A100" s="209" t="s">
        <v>95</v>
      </c>
      <c r="B100" s="209" t="s">
        <v>95</v>
      </c>
      <c r="C100" s="3">
        <v>92</v>
      </c>
      <c r="D100" s="3">
        <v>166</v>
      </c>
      <c r="E100" s="3">
        <v>89</v>
      </c>
      <c r="F100" s="3">
        <v>22</v>
      </c>
      <c r="G100" s="3">
        <v>17</v>
      </c>
      <c r="H100" s="4">
        <v>386</v>
      </c>
      <c r="I100" s="7">
        <v>3.761658031088083</v>
      </c>
      <c r="J100" s="11">
        <v>0.6683937823834197</v>
      </c>
      <c r="K100" s="11">
        <v>0.23056994818652848</v>
      </c>
      <c r="L100" s="11">
        <v>0.10103626943005181</v>
      </c>
    </row>
    <row r="101" spans="1:12" ht="12.75">
      <c r="A101" s="209" t="s">
        <v>96</v>
      </c>
      <c r="B101" s="209" t="s">
        <v>96</v>
      </c>
      <c r="C101" s="3">
        <v>80</v>
      </c>
      <c r="D101" s="3">
        <v>170</v>
      </c>
      <c r="E101" s="3">
        <v>93</v>
      </c>
      <c r="F101" s="3">
        <v>26</v>
      </c>
      <c r="G101" s="3">
        <v>17</v>
      </c>
      <c r="H101" s="4">
        <v>386</v>
      </c>
      <c r="I101" s="7">
        <v>3.699481865284974</v>
      </c>
      <c r="J101" s="11">
        <v>0.6476683937823834</v>
      </c>
      <c r="K101" s="11">
        <v>0.24093264248704663</v>
      </c>
      <c r="L101" s="11">
        <v>0.11139896373056994</v>
      </c>
    </row>
    <row r="102" spans="1:12" ht="12.75">
      <c r="A102" s="209" t="s">
        <v>97</v>
      </c>
      <c r="B102" s="209" t="s">
        <v>97</v>
      </c>
      <c r="C102" s="3">
        <v>84</v>
      </c>
      <c r="D102" s="3">
        <v>188</v>
      </c>
      <c r="E102" s="3">
        <v>77</v>
      </c>
      <c r="F102" s="3">
        <v>19</v>
      </c>
      <c r="G102" s="3">
        <v>18</v>
      </c>
      <c r="H102" s="4">
        <v>386</v>
      </c>
      <c r="I102" s="7">
        <v>3.7797927461139897</v>
      </c>
      <c r="J102" s="11">
        <v>0.7046632124352331</v>
      </c>
      <c r="K102" s="11">
        <v>0.19948186528497408</v>
      </c>
      <c r="L102" s="11">
        <v>0.09585492227979274</v>
      </c>
    </row>
    <row r="103" spans="1:16" ht="12.75" customHeight="1">
      <c r="A103" s="13" t="s">
        <v>98</v>
      </c>
      <c r="B103" s="13"/>
      <c r="C103" s="13"/>
      <c r="D103" s="13"/>
      <c r="E103" s="13"/>
      <c r="F103" s="13"/>
      <c r="G103" s="13"/>
      <c r="H103" s="13"/>
      <c r="I103" s="13"/>
      <c r="J103" s="13"/>
      <c r="K103" s="13"/>
      <c r="L103" s="33" t="s">
        <v>139</v>
      </c>
      <c r="M103" s="8">
        <v>3.236614853195164</v>
      </c>
      <c r="N103" s="12">
        <v>0.44041450777202074</v>
      </c>
      <c r="O103" s="12">
        <v>0.3367875647668394</v>
      </c>
      <c r="P103" s="12">
        <v>0.22279792746113988</v>
      </c>
    </row>
    <row r="104" spans="1:12" ht="25.5">
      <c r="A104" s="212"/>
      <c r="B104" s="212"/>
      <c r="C104" s="1" t="s">
        <v>3</v>
      </c>
      <c r="D104" s="1" t="s">
        <v>4</v>
      </c>
      <c r="E104" s="1" t="s">
        <v>5</v>
      </c>
      <c r="F104" s="1" t="s">
        <v>6</v>
      </c>
      <c r="G104" s="1" t="s">
        <v>7</v>
      </c>
      <c r="H104" s="2" t="s">
        <v>8</v>
      </c>
      <c r="I104" s="1" t="s">
        <v>122</v>
      </c>
      <c r="J104" s="10" t="s">
        <v>227</v>
      </c>
      <c r="K104" s="10" t="s">
        <v>125</v>
      </c>
      <c r="L104" s="10" t="s">
        <v>126</v>
      </c>
    </row>
    <row r="105" spans="1:12" ht="12.75">
      <c r="A105" s="209" t="s">
        <v>99</v>
      </c>
      <c r="B105" s="209" t="s">
        <v>99</v>
      </c>
      <c r="C105" s="3">
        <v>14</v>
      </c>
      <c r="D105" s="3">
        <v>81</v>
      </c>
      <c r="E105" s="3">
        <v>149</v>
      </c>
      <c r="F105" s="3">
        <v>107</v>
      </c>
      <c r="G105" s="3">
        <v>35</v>
      </c>
      <c r="H105" s="4">
        <v>386</v>
      </c>
      <c r="I105" s="7">
        <v>2.8238341968911915</v>
      </c>
      <c r="J105" s="11">
        <v>0.24611398963730569</v>
      </c>
      <c r="K105" s="11">
        <v>0.3860103626943005</v>
      </c>
      <c r="L105" s="11">
        <v>0.36787564766839376</v>
      </c>
    </row>
    <row r="106" spans="1:12" ht="12.75">
      <c r="A106" s="209" t="s">
        <v>100</v>
      </c>
      <c r="B106" s="209" t="s">
        <v>100</v>
      </c>
      <c r="C106" s="3">
        <v>58</v>
      </c>
      <c r="D106" s="3">
        <v>216</v>
      </c>
      <c r="E106" s="3">
        <v>86</v>
      </c>
      <c r="F106" s="3">
        <v>24</v>
      </c>
      <c r="G106" s="3">
        <v>2</v>
      </c>
      <c r="H106" s="4">
        <v>386</v>
      </c>
      <c r="I106" s="7">
        <v>3.7875647668393784</v>
      </c>
      <c r="J106" s="11">
        <v>0.7098445595854922</v>
      </c>
      <c r="K106" s="11">
        <v>0.22279792746113988</v>
      </c>
      <c r="L106" s="11">
        <v>0.06735751295336788</v>
      </c>
    </row>
    <row r="107" spans="1:12" ht="12.75">
      <c r="A107" s="209" t="s">
        <v>101</v>
      </c>
      <c r="B107" s="209" t="s">
        <v>101</v>
      </c>
      <c r="C107" s="3">
        <v>15</v>
      </c>
      <c r="D107" s="3">
        <v>126</v>
      </c>
      <c r="E107" s="3">
        <v>155</v>
      </c>
      <c r="F107" s="3">
        <v>62</v>
      </c>
      <c r="G107" s="3">
        <v>28</v>
      </c>
      <c r="H107" s="4">
        <v>386</v>
      </c>
      <c r="I107" s="7">
        <v>3.098445595854922</v>
      </c>
      <c r="J107" s="11">
        <v>0.36528497409326427</v>
      </c>
      <c r="K107" s="11">
        <v>0.4015544041450777</v>
      </c>
      <c r="L107" s="11">
        <v>0.23316062176165803</v>
      </c>
    </row>
    <row r="108" spans="1:16" ht="12.75" customHeight="1">
      <c r="A108" s="13" t="s">
        <v>102</v>
      </c>
      <c r="B108" s="13"/>
      <c r="C108" s="13"/>
      <c r="D108" s="13"/>
      <c r="E108" s="13"/>
      <c r="F108" s="13"/>
      <c r="G108" s="13"/>
      <c r="H108" s="13"/>
      <c r="I108" s="13"/>
      <c r="J108" s="13"/>
      <c r="K108" s="13"/>
      <c r="L108" s="33" t="s">
        <v>139</v>
      </c>
      <c r="M108" s="8">
        <v>3.4242227979274613</v>
      </c>
      <c r="N108" s="12">
        <v>0.522020725388601</v>
      </c>
      <c r="O108" s="12">
        <v>0.32966321243523317</v>
      </c>
      <c r="P108" s="12">
        <v>0.1483160621761658</v>
      </c>
    </row>
    <row r="109" spans="1:12" ht="25.5">
      <c r="A109" s="212"/>
      <c r="B109" s="212"/>
      <c r="C109" s="1" t="s">
        <v>3</v>
      </c>
      <c r="D109" s="1" t="s">
        <v>4</v>
      </c>
      <c r="E109" s="1" t="s">
        <v>5</v>
      </c>
      <c r="F109" s="1" t="s">
        <v>6</v>
      </c>
      <c r="G109" s="1" t="s">
        <v>7</v>
      </c>
      <c r="H109" s="2" t="s">
        <v>8</v>
      </c>
      <c r="I109" s="1" t="s">
        <v>122</v>
      </c>
      <c r="J109" s="10" t="s">
        <v>227</v>
      </c>
      <c r="K109" s="10" t="s">
        <v>125</v>
      </c>
      <c r="L109" s="10" t="s">
        <v>126</v>
      </c>
    </row>
    <row r="110" spans="1:12" ht="12.75">
      <c r="A110" s="209" t="s">
        <v>103</v>
      </c>
      <c r="B110" s="209" t="s">
        <v>103</v>
      </c>
      <c r="C110" s="3">
        <v>44</v>
      </c>
      <c r="D110" s="3">
        <v>227</v>
      </c>
      <c r="E110" s="3">
        <v>84</v>
      </c>
      <c r="F110" s="3">
        <v>26</v>
      </c>
      <c r="G110" s="3">
        <v>5</v>
      </c>
      <c r="H110" s="3">
        <v>386</v>
      </c>
      <c r="I110" s="7">
        <v>3.72279792746114</v>
      </c>
      <c r="J110" s="11">
        <v>0.7020725388601037</v>
      </c>
      <c r="K110" s="11">
        <v>0.21761658031088082</v>
      </c>
      <c r="L110" s="11">
        <v>0.08031088082901554</v>
      </c>
    </row>
    <row r="111" spans="1:12" ht="12.75">
      <c r="A111" s="209" t="s">
        <v>104</v>
      </c>
      <c r="B111" s="209" t="s">
        <v>104</v>
      </c>
      <c r="C111" s="3">
        <v>27</v>
      </c>
      <c r="D111" s="3">
        <v>160</v>
      </c>
      <c r="E111" s="3">
        <v>133</v>
      </c>
      <c r="F111" s="3">
        <v>56</v>
      </c>
      <c r="G111" s="3">
        <v>10</v>
      </c>
      <c r="H111" s="3">
        <v>386</v>
      </c>
      <c r="I111" s="7">
        <v>3.3575129533678756</v>
      </c>
      <c r="J111" s="11">
        <v>0.4844559585492228</v>
      </c>
      <c r="K111" s="11">
        <v>0.344559585492228</v>
      </c>
      <c r="L111" s="11">
        <v>0.17098445595854922</v>
      </c>
    </row>
    <row r="112" spans="1:12" ht="12.75">
      <c r="A112" s="209" t="s">
        <v>105</v>
      </c>
      <c r="B112" s="209" t="s">
        <v>105</v>
      </c>
      <c r="C112" s="3">
        <v>15</v>
      </c>
      <c r="D112" s="3">
        <v>158</v>
      </c>
      <c r="E112" s="3">
        <v>148</v>
      </c>
      <c r="F112" s="3">
        <v>60</v>
      </c>
      <c r="G112" s="3">
        <v>5</v>
      </c>
      <c r="H112" s="3">
        <v>386</v>
      </c>
      <c r="I112" s="7">
        <v>3.305699481865285</v>
      </c>
      <c r="J112" s="11">
        <v>0.4481865284974093</v>
      </c>
      <c r="K112" s="11">
        <v>0.38341968911917096</v>
      </c>
      <c r="L112" s="11">
        <v>0.16839378238341968</v>
      </c>
    </row>
    <row r="113" spans="1:12" ht="12.75">
      <c r="A113" s="209" t="s">
        <v>106</v>
      </c>
      <c r="B113" s="209" t="s">
        <v>106</v>
      </c>
      <c r="C113" s="3">
        <v>25</v>
      </c>
      <c r="D113" s="3">
        <v>150</v>
      </c>
      <c r="E113" s="3">
        <v>144</v>
      </c>
      <c r="F113" s="3">
        <v>54</v>
      </c>
      <c r="G113" s="3">
        <v>13</v>
      </c>
      <c r="H113" s="3">
        <v>386</v>
      </c>
      <c r="I113" s="7">
        <v>3.3108808290155443</v>
      </c>
      <c r="J113" s="11">
        <v>0.4533678756476684</v>
      </c>
      <c r="K113" s="11">
        <v>0.37305699481865284</v>
      </c>
      <c r="L113" s="11">
        <v>0.17357512953367876</v>
      </c>
    </row>
  </sheetData>
  <sheetProtection/>
  <mergeCells count="94">
    <mergeCell ref="A10:B10"/>
    <mergeCell ref="A11:B11"/>
    <mergeCell ref="A12:B12"/>
    <mergeCell ref="A3:B3"/>
    <mergeCell ref="A4:B4"/>
    <mergeCell ref="A5:B5"/>
    <mergeCell ref="A6:B6"/>
    <mergeCell ref="A7:B7"/>
    <mergeCell ref="A8:B8"/>
    <mergeCell ref="A13:B13"/>
    <mergeCell ref="A18:B18"/>
    <mergeCell ref="A19:B19"/>
    <mergeCell ref="A20:B20"/>
    <mergeCell ref="A21:B21"/>
    <mergeCell ref="A22:B22"/>
    <mergeCell ref="A17:B17"/>
    <mergeCell ref="A14:B14"/>
    <mergeCell ref="A15:B15"/>
    <mergeCell ref="A24:B24"/>
    <mergeCell ref="A25:B25"/>
    <mergeCell ref="A26:B26"/>
    <mergeCell ref="A27:B27"/>
    <mergeCell ref="A28:B28"/>
    <mergeCell ref="A30:B30"/>
    <mergeCell ref="A31:B31"/>
    <mergeCell ref="A32:B32"/>
    <mergeCell ref="A33:B33"/>
    <mergeCell ref="A35:B35"/>
    <mergeCell ref="A36:B36"/>
    <mergeCell ref="A37:B37"/>
    <mergeCell ref="A44:B44"/>
    <mergeCell ref="A45:B45"/>
    <mergeCell ref="A46:B46"/>
    <mergeCell ref="A48:B48"/>
    <mergeCell ref="A49:B49"/>
    <mergeCell ref="A38:B38"/>
    <mergeCell ref="A39:B39"/>
    <mergeCell ref="A40:B40"/>
    <mergeCell ref="A42:B42"/>
    <mergeCell ref="A43:B43"/>
    <mergeCell ref="A62:B62"/>
    <mergeCell ref="A50:B50"/>
    <mergeCell ref="A51:B51"/>
    <mergeCell ref="A52:B52"/>
    <mergeCell ref="A54:B54"/>
    <mergeCell ref="A55:B55"/>
    <mergeCell ref="A63:B63"/>
    <mergeCell ref="A64:B64"/>
    <mergeCell ref="A66:B66"/>
    <mergeCell ref="A67:B67"/>
    <mergeCell ref="A68:B68"/>
    <mergeCell ref="A56:B56"/>
    <mergeCell ref="A57:B57"/>
    <mergeCell ref="A58:B58"/>
    <mergeCell ref="A60:B60"/>
    <mergeCell ref="A61:B61"/>
    <mergeCell ref="A75:B75"/>
    <mergeCell ref="A76:B76"/>
    <mergeCell ref="A77:B77"/>
    <mergeCell ref="A79:B79"/>
    <mergeCell ref="A80:B80"/>
    <mergeCell ref="A69:B69"/>
    <mergeCell ref="A70:B70"/>
    <mergeCell ref="A72:B72"/>
    <mergeCell ref="A73:B73"/>
    <mergeCell ref="A74:B74"/>
    <mergeCell ref="A81:B81"/>
    <mergeCell ref="A82:B82"/>
    <mergeCell ref="A83:B83"/>
    <mergeCell ref="A84:B84"/>
    <mergeCell ref="A86:B86"/>
    <mergeCell ref="A87:B87"/>
    <mergeCell ref="A94:B94"/>
    <mergeCell ref="A95:B95"/>
    <mergeCell ref="A97:B97"/>
    <mergeCell ref="A98:B98"/>
    <mergeCell ref="A99:B99"/>
    <mergeCell ref="A88:B88"/>
    <mergeCell ref="A89:B89"/>
    <mergeCell ref="A91:B91"/>
    <mergeCell ref="A92:B92"/>
    <mergeCell ref="A93:B93"/>
    <mergeCell ref="A100:B100"/>
    <mergeCell ref="A110:B110"/>
    <mergeCell ref="A101:B101"/>
    <mergeCell ref="A102:B102"/>
    <mergeCell ref="A104:B104"/>
    <mergeCell ref="A105:B105"/>
    <mergeCell ref="A111:B111"/>
    <mergeCell ref="A112:B112"/>
    <mergeCell ref="A113:B113"/>
    <mergeCell ref="A106:B106"/>
    <mergeCell ref="A107:B107"/>
    <mergeCell ref="A109:B109"/>
  </mergeCells>
  <conditionalFormatting sqref="J4:J8 J11:J14">
    <cfRule type="iconSet" priority="2" dxfId="0">
      <iconSet iconSet="3TrafficLights1">
        <cfvo type="percent" val="0"/>
        <cfvo type="num" val="0.55"/>
        <cfvo type="num" val="0.7"/>
      </iconSet>
    </cfRule>
  </conditionalFormatting>
  <conditionalFormatting sqref="J15 J36:J40 J31:J33 J25:J28 J18:J22 J43:J46 J49:J52 J55:J58 J61:J64 J67:J70 J73:J77 J80:J84 J87:J89 J98:J102 J105:J107 J110:J113 J92:J95">
    <cfRule type="iconSet" priority="1" dxfId="0">
      <iconSet iconSet="3TrafficLights1">
        <cfvo type="percent" val="0"/>
        <cfvo type="num" val="0.55"/>
        <cfvo type="num" val="0.7"/>
      </iconSet>
    </cfRule>
  </conditionalFormatting>
  <printOptions/>
  <pageMargins left="0.7" right="0.7" top="0.75" bottom="0.75" header="0.3" footer="0.3"/>
  <pageSetup fitToHeight="0" fitToWidth="1"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85" zoomScaleNormal="85" zoomScalePageLayoutView="0" workbookViewId="0" topLeftCell="A1">
      <selection activeCell="A1" sqref="A1"/>
    </sheetView>
  </sheetViews>
  <sheetFormatPr defaultColWidth="9.140625" defaultRowHeight="15" customHeight="1"/>
  <cols>
    <col min="1" max="1" width="63.57421875" style="0" bestFit="1" customWidth="1"/>
    <col min="2" max="6" width="15.7109375" style="0" bestFit="1" customWidth="1"/>
    <col min="7" max="7" width="13.28125" style="34" customWidth="1"/>
    <col min="11" max="11" width="10.7109375" style="0" customWidth="1"/>
    <col min="13" max="13" width="15.140625" style="0" customWidth="1"/>
    <col min="18" max="18" width="40.421875" style="0" bestFit="1" customWidth="1"/>
  </cols>
  <sheetData>
    <row r="1" ht="15" customHeight="1">
      <c r="A1" s="19" t="s">
        <v>194</v>
      </c>
    </row>
    <row r="3" spans="1:18" ht="38.25">
      <c r="A3" s="1" t="s">
        <v>149</v>
      </c>
      <c r="B3" s="1" t="s">
        <v>3</v>
      </c>
      <c r="C3" s="1" t="s">
        <v>4</v>
      </c>
      <c r="D3" s="1" t="s">
        <v>5</v>
      </c>
      <c r="E3" s="1" t="s">
        <v>6</v>
      </c>
      <c r="F3" s="1" t="s">
        <v>7</v>
      </c>
      <c r="H3" s="1" t="s">
        <v>122</v>
      </c>
      <c r="I3" s="10" t="s">
        <v>227</v>
      </c>
      <c r="J3" s="10" t="s">
        <v>125</v>
      </c>
      <c r="K3" s="10" t="s">
        <v>126</v>
      </c>
      <c r="M3" s="1" t="s">
        <v>153</v>
      </c>
      <c r="N3" s="1" t="s">
        <v>152</v>
      </c>
      <c r="P3" s="1" t="s">
        <v>154</v>
      </c>
      <c r="Q3" s="1" t="s">
        <v>154</v>
      </c>
      <c r="R3" s="1" t="s">
        <v>159</v>
      </c>
    </row>
    <row r="4" spans="1:17" ht="15" customHeight="1">
      <c r="A4" s="39" t="s">
        <v>13</v>
      </c>
      <c r="B4" s="3">
        <v>99</v>
      </c>
      <c r="C4" s="3">
        <v>176</v>
      </c>
      <c r="D4" s="3">
        <v>89</v>
      </c>
      <c r="E4" s="3">
        <v>16</v>
      </c>
      <c r="F4" s="3">
        <v>6</v>
      </c>
      <c r="H4" s="55">
        <v>3.8963730569948187</v>
      </c>
      <c r="I4" s="11">
        <v>0.7124352331606217</v>
      </c>
      <c r="J4" s="11">
        <v>0.23056994818652848</v>
      </c>
      <c r="K4" s="11">
        <v>0.05699481865284974</v>
      </c>
      <c r="L4" s="31"/>
      <c r="M4">
        <f aca="true" t="shared" si="0" ref="M4:M16">RANK(H4,H$4:H$16)</f>
        <v>3</v>
      </c>
      <c r="N4" s="31">
        <f>RANK(H4,'Results- Questions'!I:I)</f>
        <v>9</v>
      </c>
      <c r="P4" s="11">
        <f>M4/13</f>
        <v>0.23076923076923078</v>
      </c>
      <c r="Q4" s="11">
        <f>N4/76</f>
        <v>0.11842105263157894</v>
      </c>
    </row>
    <row r="5" spans="1:18" ht="15" customHeight="1">
      <c r="A5" s="39" t="s">
        <v>18</v>
      </c>
      <c r="B5" s="3">
        <v>16</v>
      </c>
      <c r="C5" s="3">
        <v>88</v>
      </c>
      <c r="D5" s="3">
        <v>186</v>
      </c>
      <c r="E5" s="3">
        <v>68</v>
      </c>
      <c r="F5" s="3">
        <v>28</v>
      </c>
      <c r="H5" s="55">
        <v>2.989637305699482</v>
      </c>
      <c r="I5" s="11">
        <v>0.2694300518134715</v>
      </c>
      <c r="J5" s="11">
        <v>0.48186528497409326</v>
      </c>
      <c r="K5" s="11">
        <v>0.24870466321243523</v>
      </c>
      <c r="L5" s="31"/>
      <c r="M5">
        <f t="shared" si="0"/>
        <v>13</v>
      </c>
      <c r="N5" s="31">
        <f>RANK(H5,'Results- Questions'!I:I)</f>
        <v>58</v>
      </c>
      <c r="P5" s="11">
        <f aca="true" t="shared" si="1" ref="P5:P16">M5/13</f>
        <v>1</v>
      </c>
      <c r="Q5" s="11">
        <f aca="true" t="shared" si="2" ref="Q5:Q16">N5/76</f>
        <v>0.7631578947368421</v>
      </c>
      <c r="R5" s="41" t="s">
        <v>155</v>
      </c>
    </row>
    <row r="6" spans="1:17" ht="15" customHeight="1">
      <c r="A6" s="39" t="s">
        <v>23</v>
      </c>
      <c r="B6" s="3">
        <v>58</v>
      </c>
      <c r="C6" s="3">
        <v>203</v>
      </c>
      <c r="D6" s="3">
        <v>96</v>
      </c>
      <c r="E6" s="3">
        <v>23</v>
      </c>
      <c r="F6" s="3">
        <v>6</v>
      </c>
      <c r="H6" s="55">
        <v>3.7357512953367875</v>
      </c>
      <c r="I6" s="11">
        <v>0.6761658031088082</v>
      </c>
      <c r="J6" s="11">
        <v>0.24870466321243523</v>
      </c>
      <c r="K6" s="11">
        <v>0.07512953367875648</v>
      </c>
      <c r="L6" s="31"/>
      <c r="M6">
        <f t="shared" si="0"/>
        <v>7</v>
      </c>
      <c r="N6" s="31">
        <f>RANK(H6,'Results- Questions'!I:I)</f>
        <v>15</v>
      </c>
      <c r="P6" s="11">
        <f t="shared" si="1"/>
        <v>0.5384615384615384</v>
      </c>
      <c r="Q6" s="11">
        <f t="shared" si="2"/>
        <v>0.19736842105263158</v>
      </c>
    </row>
    <row r="7" spans="1:18" ht="15" customHeight="1">
      <c r="A7" s="39" t="s">
        <v>24</v>
      </c>
      <c r="B7" s="3">
        <v>44</v>
      </c>
      <c r="C7" s="3">
        <v>189</v>
      </c>
      <c r="D7" s="3">
        <v>117</v>
      </c>
      <c r="E7" s="3">
        <v>25</v>
      </c>
      <c r="F7" s="3">
        <v>11</v>
      </c>
      <c r="H7" s="55">
        <v>3.5958549222797926</v>
      </c>
      <c r="I7" s="11">
        <v>0.6036269430051814</v>
      </c>
      <c r="J7" s="11">
        <v>0.30310880829015546</v>
      </c>
      <c r="K7" s="11">
        <v>0.09326424870466321</v>
      </c>
      <c r="L7" s="31"/>
      <c r="M7">
        <f t="shared" si="0"/>
        <v>9</v>
      </c>
      <c r="N7" s="31">
        <f>RANK(H7,'Results- Questions'!I:I)</f>
        <v>23</v>
      </c>
      <c r="P7" s="11">
        <f t="shared" si="1"/>
        <v>0.6923076923076923</v>
      </c>
      <c r="Q7" s="11">
        <f t="shared" si="2"/>
        <v>0.3026315789473684</v>
      </c>
      <c r="R7" s="41" t="s">
        <v>158</v>
      </c>
    </row>
    <row r="8" spans="1:17" ht="15" customHeight="1">
      <c r="A8" s="39" t="s">
        <v>27</v>
      </c>
      <c r="B8" s="3">
        <v>70</v>
      </c>
      <c r="C8" s="3">
        <v>175</v>
      </c>
      <c r="D8" s="3">
        <v>112</v>
      </c>
      <c r="E8" s="3">
        <v>21</v>
      </c>
      <c r="F8" s="3">
        <v>8</v>
      </c>
      <c r="H8" s="55">
        <v>3.7202072538860103</v>
      </c>
      <c r="I8" s="11">
        <v>0.6347150259067358</v>
      </c>
      <c r="J8" s="11">
        <v>0.29015544041450775</v>
      </c>
      <c r="K8" s="11">
        <v>0.07512953367875648</v>
      </c>
      <c r="L8" s="31"/>
      <c r="M8">
        <f t="shared" si="0"/>
        <v>8</v>
      </c>
      <c r="N8" s="31">
        <f>RANK(H8,'Results- Questions'!I:I)</f>
        <v>17</v>
      </c>
      <c r="P8" s="11">
        <f t="shared" si="1"/>
        <v>0.6153846153846154</v>
      </c>
      <c r="Q8" s="11">
        <f t="shared" si="2"/>
        <v>0.2236842105263158</v>
      </c>
    </row>
    <row r="9" spans="1:17" ht="15" customHeight="1">
      <c r="A9" s="39" t="s">
        <v>76</v>
      </c>
      <c r="B9" s="3">
        <v>74</v>
      </c>
      <c r="C9" s="3">
        <v>227</v>
      </c>
      <c r="D9" s="3">
        <v>63</v>
      </c>
      <c r="E9" s="3">
        <v>20</v>
      </c>
      <c r="F9" s="3">
        <v>2</v>
      </c>
      <c r="H9" s="55">
        <v>3.9093264248704664</v>
      </c>
      <c r="I9" s="11">
        <v>0.7797927461139896</v>
      </c>
      <c r="J9" s="11">
        <v>0.16321243523316062</v>
      </c>
      <c r="K9" s="11">
        <v>0.05699481865284974</v>
      </c>
      <c r="M9">
        <f t="shared" si="0"/>
        <v>2</v>
      </c>
      <c r="N9" s="31">
        <f>RANK(H9,'Results- Questions'!I:I)</f>
        <v>8</v>
      </c>
      <c r="P9" s="11">
        <f t="shared" si="1"/>
        <v>0.15384615384615385</v>
      </c>
      <c r="Q9" s="11">
        <f t="shared" si="2"/>
        <v>0.10526315789473684</v>
      </c>
    </row>
    <row r="10" spans="1:17" ht="15" customHeight="1">
      <c r="A10" s="39" t="s">
        <v>78</v>
      </c>
      <c r="B10" s="3">
        <v>84</v>
      </c>
      <c r="C10" s="3">
        <v>183</v>
      </c>
      <c r="D10" s="3">
        <v>72</v>
      </c>
      <c r="E10" s="3">
        <v>35</v>
      </c>
      <c r="F10" s="3">
        <v>12</v>
      </c>
      <c r="H10" s="55">
        <v>3.756476683937824</v>
      </c>
      <c r="I10" s="11">
        <v>0.6917098445595855</v>
      </c>
      <c r="J10" s="11">
        <v>0.18652849740932642</v>
      </c>
      <c r="K10" s="11">
        <v>0.12176165803108809</v>
      </c>
      <c r="M10">
        <f t="shared" si="0"/>
        <v>6</v>
      </c>
      <c r="N10" s="31">
        <f>RANK(H10,'Results- Questions'!I:I)</f>
        <v>14</v>
      </c>
      <c r="P10" s="11">
        <f t="shared" si="1"/>
        <v>0.46153846153846156</v>
      </c>
      <c r="Q10" s="11">
        <f t="shared" si="2"/>
        <v>0.18421052631578946</v>
      </c>
    </row>
    <row r="11" spans="1:17" ht="15" customHeight="1">
      <c r="A11" s="39" t="s">
        <v>82</v>
      </c>
      <c r="B11" s="3">
        <v>31</v>
      </c>
      <c r="C11" s="3">
        <v>200</v>
      </c>
      <c r="D11" s="3">
        <v>111</v>
      </c>
      <c r="E11" s="3">
        <v>34</v>
      </c>
      <c r="F11" s="3">
        <v>10</v>
      </c>
      <c r="H11" s="55">
        <v>3.538860103626943</v>
      </c>
      <c r="I11" s="11">
        <v>0.5984455958549223</v>
      </c>
      <c r="J11" s="11">
        <v>0.28756476683937826</v>
      </c>
      <c r="K11" s="11">
        <v>0.11398963730569948</v>
      </c>
      <c r="M11">
        <f t="shared" si="0"/>
        <v>10</v>
      </c>
      <c r="N11" s="31">
        <f>RANK(H11,'Results- Questions'!I:I)</f>
        <v>31</v>
      </c>
      <c r="P11" s="11">
        <f t="shared" si="1"/>
        <v>0.7692307692307693</v>
      </c>
      <c r="Q11" s="11">
        <f t="shared" si="2"/>
        <v>0.40789473684210525</v>
      </c>
    </row>
    <row r="12" spans="1:17" ht="15" customHeight="1">
      <c r="A12" s="39" t="s">
        <v>84</v>
      </c>
      <c r="B12" s="3">
        <v>38</v>
      </c>
      <c r="C12" s="3">
        <v>185</v>
      </c>
      <c r="D12" s="3">
        <v>78</v>
      </c>
      <c r="E12" s="3">
        <v>66</v>
      </c>
      <c r="F12" s="3">
        <v>19</v>
      </c>
      <c r="H12" s="55">
        <v>3.406735751295337</v>
      </c>
      <c r="I12" s="11">
        <v>0.5777202072538861</v>
      </c>
      <c r="J12" s="11">
        <v>0.20207253886010362</v>
      </c>
      <c r="K12" s="11">
        <v>0.22020725388601037</v>
      </c>
      <c r="M12">
        <f t="shared" si="0"/>
        <v>11</v>
      </c>
      <c r="N12" s="31">
        <f>RANK(H12,'Results- Questions'!I:I)</f>
        <v>39</v>
      </c>
      <c r="P12" s="11">
        <f t="shared" si="1"/>
        <v>0.8461538461538461</v>
      </c>
      <c r="Q12" s="11">
        <f t="shared" si="2"/>
        <v>0.5131578947368421</v>
      </c>
    </row>
    <row r="13" spans="1:18" ht="15" customHeight="1">
      <c r="A13" s="39" t="s">
        <v>86</v>
      </c>
      <c r="B13" s="3">
        <v>131</v>
      </c>
      <c r="C13" s="3">
        <v>190</v>
      </c>
      <c r="D13" s="3">
        <v>55</v>
      </c>
      <c r="E13" s="3">
        <v>8</v>
      </c>
      <c r="F13" s="3">
        <v>2</v>
      </c>
      <c r="H13" s="55">
        <v>4.139896373056994</v>
      </c>
      <c r="I13" s="11">
        <v>0.8316062176165803</v>
      </c>
      <c r="J13" s="11">
        <v>0.14248704663212436</v>
      </c>
      <c r="K13" s="11">
        <v>0.025906735751295335</v>
      </c>
      <c r="M13">
        <f t="shared" si="0"/>
        <v>1</v>
      </c>
      <c r="N13" s="31">
        <f>RANK(H13,'Results- Questions'!I:I)</f>
        <v>2</v>
      </c>
      <c r="P13" s="11">
        <f t="shared" si="1"/>
        <v>0.07692307692307693</v>
      </c>
      <c r="Q13" s="11">
        <f t="shared" si="2"/>
        <v>0.02631578947368421</v>
      </c>
      <c r="R13" s="41" t="s">
        <v>156</v>
      </c>
    </row>
    <row r="14" spans="1:17" ht="15" customHeight="1">
      <c r="A14" s="39" t="s">
        <v>97</v>
      </c>
      <c r="B14" s="3">
        <v>84</v>
      </c>
      <c r="C14" s="3">
        <v>188</v>
      </c>
      <c r="D14" s="3">
        <v>77</v>
      </c>
      <c r="E14" s="3">
        <v>19</v>
      </c>
      <c r="F14" s="3">
        <v>18</v>
      </c>
      <c r="H14" s="55">
        <v>3.7797927461139897</v>
      </c>
      <c r="I14" s="11">
        <v>0.7046632124352331</v>
      </c>
      <c r="J14" s="11">
        <v>0.19948186528497408</v>
      </c>
      <c r="K14" s="11">
        <v>0.09585492227979274</v>
      </c>
      <c r="M14">
        <f t="shared" si="0"/>
        <v>5</v>
      </c>
      <c r="N14" s="31">
        <f>RANK(H14,'Results- Questions'!I:I)</f>
        <v>12</v>
      </c>
      <c r="P14" s="11">
        <f t="shared" si="1"/>
        <v>0.38461538461538464</v>
      </c>
      <c r="Q14" s="11">
        <f t="shared" si="2"/>
        <v>0.15789473684210525</v>
      </c>
    </row>
    <row r="15" spans="1:17" ht="15" customHeight="1">
      <c r="A15" s="39" t="s">
        <v>100</v>
      </c>
      <c r="B15" s="3">
        <v>58</v>
      </c>
      <c r="C15" s="3">
        <v>216</v>
      </c>
      <c r="D15" s="3">
        <v>86</v>
      </c>
      <c r="E15" s="3">
        <v>24</v>
      </c>
      <c r="F15" s="3">
        <v>2</v>
      </c>
      <c r="H15" s="55">
        <v>3.7875647668393784</v>
      </c>
      <c r="I15" s="11">
        <v>0.7098445595854922</v>
      </c>
      <c r="J15" s="11">
        <v>0.22279792746113988</v>
      </c>
      <c r="K15" s="11">
        <v>0.06735751295336788</v>
      </c>
      <c r="M15">
        <f t="shared" si="0"/>
        <v>4</v>
      </c>
      <c r="N15" s="31">
        <f>RANK(H15,'Results- Questions'!I:I)</f>
        <v>11</v>
      </c>
      <c r="P15" s="11">
        <f t="shared" si="1"/>
        <v>0.3076923076923077</v>
      </c>
      <c r="Q15" s="11">
        <f t="shared" si="2"/>
        <v>0.14473684210526316</v>
      </c>
    </row>
    <row r="16" spans="1:18" ht="15" customHeight="1">
      <c r="A16" s="39" t="s">
        <v>106</v>
      </c>
      <c r="B16" s="3">
        <v>25</v>
      </c>
      <c r="C16" s="3">
        <v>150</v>
      </c>
      <c r="D16" s="3">
        <v>144</v>
      </c>
      <c r="E16" s="3">
        <v>54</v>
      </c>
      <c r="F16" s="3">
        <v>13</v>
      </c>
      <c r="H16" s="55">
        <v>3.3108808290155443</v>
      </c>
      <c r="I16" s="11">
        <v>0.4533678756476684</v>
      </c>
      <c r="J16" s="11">
        <v>0.37305699481865284</v>
      </c>
      <c r="K16" s="11">
        <v>0.17357512953367876</v>
      </c>
      <c r="M16">
        <f t="shared" si="0"/>
        <v>12</v>
      </c>
      <c r="N16" s="31">
        <f>RANK(H16,'Results- Questions'!I:I)</f>
        <v>42</v>
      </c>
      <c r="P16" s="11">
        <f t="shared" si="1"/>
        <v>0.9230769230769231</v>
      </c>
      <c r="Q16" s="11">
        <f t="shared" si="2"/>
        <v>0.5526315789473685</v>
      </c>
      <c r="R16" s="41" t="s">
        <v>157</v>
      </c>
    </row>
    <row r="17" spans="1:11" ht="15" customHeight="1">
      <c r="A17" s="39" t="s">
        <v>138</v>
      </c>
      <c r="H17" s="55">
        <f>AVERAGE(H4:H16)</f>
        <v>3.6590275009964133</v>
      </c>
      <c r="I17" s="11">
        <f>AVERAGE(I4:I16)</f>
        <v>0.634117178158629</v>
      </c>
      <c r="J17" s="11">
        <f>AVERAGE(J4:J16)</f>
        <v>0.2562774013551215</v>
      </c>
      <c r="K17" s="11">
        <f>AVERAGE(K4:K16)</f>
        <v>0.10960542048624948</v>
      </c>
    </row>
    <row r="19" ht="15" customHeight="1">
      <c r="A19" s="40" t="s">
        <v>150</v>
      </c>
    </row>
    <row r="20" ht="15" customHeight="1">
      <c r="A20" s="39" t="s">
        <v>86</v>
      </c>
    </row>
    <row r="21" ht="15" customHeight="1">
      <c r="A21" s="39" t="s">
        <v>76</v>
      </c>
    </row>
    <row r="22" ht="15" customHeight="1">
      <c r="A22" s="39" t="s">
        <v>13</v>
      </c>
    </row>
    <row r="23" ht="15" customHeight="1">
      <c r="A23" s="39" t="s">
        <v>100</v>
      </c>
    </row>
    <row r="24" ht="15" customHeight="1">
      <c r="A24" s="39" t="s">
        <v>97</v>
      </c>
    </row>
    <row r="26" ht="15" customHeight="1">
      <c r="A26" s="40" t="s">
        <v>151</v>
      </c>
    </row>
    <row r="27" ht="15" customHeight="1">
      <c r="A27" s="39" t="s">
        <v>18</v>
      </c>
    </row>
    <row r="28" ht="15" customHeight="1">
      <c r="A28" s="39" t="s">
        <v>106</v>
      </c>
    </row>
    <row r="29" ht="15" customHeight="1">
      <c r="A29" s="39" t="s">
        <v>84</v>
      </c>
    </row>
    <row r="30" ht="15" customHeight="1">
      <c r="A30" s="39" t="s">
        <v>82</v>
      </c>
    </row>
    <row r="31" ht="15" customHeight="1">
      <c r="A31" s="39" t="s">
        <v>24</v>
      </c>
    </row>
    <row r="35" spans="1:9" ht="15" customHeight="1">
      <c r="A35" s="1" t="s">
        <v>149</v>
      </c>
      <c r="B35" s="10" t="s">
        <v>227</v>
      </c>
      <c r="C35" s="10"/>
      <c r="D35" s="10"/>
      <c r="E35" s="10"/>
      <c r="F35" s="10"/>
      <c r="G35"/>
      <c r="I35" s="34"/>
    </row>
    <row r="36" spans="1:9" ht="15" customHeight="1">
      <c r="A36" s="39" t="s">
        <v>86</v>
      </c>
      <c r="B36" s="11">
        <v>0.8316062176165803</v>
      </c>
      <c r="C36" s="11"/>
      <c r="D36" s="11"/>
      <c r="E36" s="11"/>
      <c r="F36" s="11"/>
      <c r="G36"/>
      <c r="I36" s="34"/>
    </row>
    <row r="37" spans="1:9" ht="15" customHeight="1">
      <c r="A37" s="39" t="s">
        <v>76</v>
      </c>
      <c r="B37" s="11">
        <v>0.7797927461139896</v>
      </c>
      <c r="C37" s="11"/>
      <c r="D37" s="11"/>
      <c r="E37" s="11"/>
      <c r="F37" s="11"/>
      <c r="G37"/>
      <c r="I37" s="34"/>
    </row>
    <row r="38" spans="1:9" ht="15" customHeight="1">
      <c r="A38" s="39" t="s">
        <v>13</v>
      </c>
      <c r="B38" s="11">
        <v>0.7124352331606217</v>
      </c>
      <c r="C38" s="11"/>
      <c r="D38" s="11"/>
      <c r="E38" s="11"/>
      <c r="F38" s="11"/>
      <c r="G38"/>
      <c r="I38" s="34"/>
    </row>
    <row r="39" spans="1:9" ht="15" customHeight="1">
      <c r="A39" s="39" t="s">
        <v>100</v>
      </c>
      <c r="B39" s="11">
        <v>0.7098445595854922</v>
      </c>
      <c r="C39" s="11"/>
      <c r="D39" s="11"/>
      <c r="E39" s="11"/>
      <c r="F39" s="11"/>
      <c r="G39"/>
      <c r="I39" s="34"/>
    </row>
    <row r="40" spans="1:9" ht="15" customHeight="1">
      <c r="A40" s="39" t="s">
        <v>97</v>
      </c>
      <c r="B40" s="11">
        <v>0.7046632124352331</v>
      </c>
      <c r="C40" s="11"/>
      <c r="D40" s="11"/>
      <c r="E40" s="11"/>
      <c r="F40" s="11"/>
      <c r="G40"/>
      <c r="I40" s="34"/>
    </row>
    <row r="41" spans="1:9" ht="15" customHeight="1">
      <c r="A41" s="39" t="s">
        <v>78</v>
      </c>
      <c r="B41" s="11">
        <v>0.6917098445595855</v>
      </c>
      <c r="C41" s="11"/>
      <c r="D41" s="11"/>
      <c r="E41" s="11"/>
      <c r="F41" s="11"/>
      <c r="G41"/>
      <c r="I41" s="34"/>
    </row>
    <row r="42" spans="1:9" ht="15" customHeight="1">
      <c r="A42" s="39" t="s">
        <v>23</v>
      </c>
      <c r="B42" s="11">
        <v>0.6761658031088082</v>
      </c>
      <c r="C42" s="11"/>
      <c r="D42" s="11"/>
      <c r="E42" s="11"/>
      <c r="F42" s="11"/>
      <c r="G42"/>
      <c r="I42" s="34"/>
    </row>
    <row r="43" spans="1:9" ht="15" customHeight="1">
      <c r="A43" s="39" t="s">
        <v>27</v>
      </c>
      <c r="B43" s="11">
        <v>0.6347150259067358</v>
      </c>
      <c r="C43" s="11"/>
      <c r="D43" s="11"/>
      <c r="E43" s="11"/>
      <c r="F43" s="11"/>
      <c r="G43"/>
      <c r="I43" s="34"/>
    </row>
    <row r="44" spans="1:9" ht="15" customHeight="1">
      <c r="A44" s="39" t="s">
        <v>24</v>
      </c>
      <c r="B44" s="11">
        <v>0.6036269430051814</v>
      </c>
      <c r="C44" s="11"/>
      <c r="D44" s="11"/>
      <c r="E44" s="11"/>
      <c r="F44" s="11"/>
      <c r="G44"/>
      <c r="I44" s="34"/>
    </row>
    <row r="45" spans="1:9" ht="15" customHeight="1">
      <c r="A45" s="39" t="s">
        <v>82</v>
      </c>
      <c r="B45" s="11">
        <v>0.5984455958549223</v>
      </c>
      <c r="C45" s="11"/>
      <c r="D45" s="11"/>
      <c r="E45" s="11"/>
      <c r="F45" s="11"/>
      <c r="G45"/>
      <c r="I45" s="34"/>
    </row>
    <row r="46" spans="1:9" ht="15" customHeight="1">
      <c r="A46" s="39" t="s">
        <v>84</v>
      </c>
      <c r="B46" s="11">
        <v>0.5777202072538861</v>
      </c>
      <c r="C46" s="11"/>
      <c r="D46" s="11"/>
      <c r="E46" s="11"/>
      <c r="F46" s="11"/>
      <c r="G46"/>
      <c r="I46" s="34"/>
    </row>
    <row r="47" spans="1:9" ht="15" customHeight="1">
      <c r="A47" s="39" t="s">
        <v>106</v>
      </c>
      <c r="B47" s="11">
        <v>0.4533678756476684</v>
      </c>
      <c r="C47" s="11"/>
      <c r="D47" s="11"/>
      <c r="E47" s="11"/>
      <c r="F47" s="11"/>
      <c r="G47"/>
      <c r="I47" s="34"/>
    </row>
    <row r="48" spans="1:9" ht="15" customHeight="1">
      <c r="A48" s="39" t="s">
        <v>18</v>
      </c>
      <c r="B48" s="11">
        <v>0.2694300518134715</v>
      </c>
      <c r="C48" s="11"/>
      <c r="D48" s="11"/>
      <c r="E48" s="11"/>
      <c r="F48" s="11"/>
      <c r="G48"/>
      <c r="I48" s="34"/>
    </row>
  </sheetData>
  <sheetProtection/>
  <conditionalFormatting sqref="B36:B48">
    <cfRule type="iconSet" priority="1" dxfId="0">
      <iconSet iconSet="3TrafficLights1">
        <cfvo type="percent" val="0"/>
        <cfvo type="num" val="0.55"/>
        <cfvo type="num" val="0.7"/>
      </iconSet>
    </cfRule>
  </conditionalFormatting>
  <printOptions/>
  <pageMargins left="0.7" right="0.7" top="0.75" bottom="0.75" header="0.3" footer="0.3"/>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codeName="Sheet26">
    <pageSetUpPr fitToPage="1"/>
  </sheetPr>
  <dimension ref="A1:P50"/>
  <sheetViews>
    <sheetView zoomScalePageLayoutView="0" workbookViewId="0" topLeftCell="A1">
      <selection activeCell="A1" sqref="A1"/>
    </sheetView>
  </sheetViews>
  <sheetFormatPr defaultColWidth="9.140625" defaultRowHeight="12.75"/>
  <cols>
    <col min="2" max="3" width="0" style="0" hidden="1" customWidth="1"/>
    <col min="4" max="4" width="25.57421875" style="0" bestFit="1" customWidth="1"/>
    <col min="6" max="6" width="12.7109375" style="0" customWidth="1"/>
    <col min="7" max="7" width="13.421875" style="0" customWidth="1"/>
    <col min="8" max="8" width="14.7109375" style="0" customWidth="1"/>
    <col min="10" max="10" width="6.28125" style="0" bestFit="1" customWidth="1"/>
    <col min="11" max="11" width="12.00390625" style="0" customWidth="1"/>
    <col min="12" max="12" width="10.7109375" style="0" customWidth="1"/>
    <col min="13" max="13" width="12.57421875" style="0" customWidth="1"/>
    <col min="15" max="16" width="21.421875" style="0" bestFit="1" customWidth="1"/>
  </cols>
  <sheetData>
    <row r="1" ht="15.75">
      <c r="A1" s="19" t="s">
        <v>195</v>
      </c>
    </row>
    <row r="2" spans="10:13" ht="12.75">
      <c r="J2" s="214" t="s">
        <v>131</v>
      </c>
      <c r="K2" s="214"/>
      <c r="L2" s="214"/>
      <c r="M2" s="214"/>
    </row>
    <row r="3" spans="1:13" ht="12.75">
      <c r="A3" t="s">
        <v>129</v>
      </c>
      <c r="D3" t="s">
        <v>130</v>
      </c>
      <c r="E3" s="1" t="s">
        <v>122</v>
      </c>
      <c r="F3" s="10" t="s">
        <v>227</v>
      </c>
      <c r="G3" s="10" t="s">
        <v>125</v>
      </c>
      <c r="H3" s="10" t="s">
        <v>126</v>
      </c>
      <c r="J3" s="1" t="s">
        <v>122</v>
      </c>
      <c r="K3" s="10" t="s">
        <v>227</v>
      </c>
      <c r="L3" s="10" t="s">
        <v>125</v>
      </c>
      <c r="M3" s="10" t="s">
        <v>126</v>
      </c>
    </row>
    <row r="4" spans="1:16" ht="12.75">
      <c r="A4">
        <v>1</v>
      </c>
      <c r="C4">
        <v>27</v>
      </c>
      <c r="D4" t="str">
        <f ca="1" t="shared" si="0" ref="D4:D22">INDIRECT(CONCATENATE("'Question ",A4,"'!D$2:K$2"))</f>
        <v>Performance &amp; Career</v>
      </c>
      <c r="E4" s="16">
        <f ca="1" t="shared" si="1" ref="E4:E21">INDIRECT(CONCATENATE("'Question ",$A4,"'!k",$C4))</f>
        <v>3.7922279792746116</v>
      </c>
      <c r="F4" s="11">
        <f ca="1" t="shared" si="2" ref="F4:F21">INDIRECT(CONCATENATE("'Question ",$A4,"'!L",$C4))</f>
        <v>0.7170984455958549</v>
      </c>
      <c r="G4" s="11">
        <f ca="1" t="shared" si="3" ref="G4:G21">INDIRECT(CONCATENATE("'Question ",$A4,"'!M",$C4))</f>
        <v>0.15699481865284973</v>
      </c>
      <c r="H4" s="11">
        <f ca="1" t="shared" si="4" ref="H4:H21">INDIRECT(CONCATENATE("'Question ",$A4,"'!N",$C4))</f>
        <v>0.12590673575129532</v>
      </c>
      <c r="J4">
        <f aca="true" t="shared" si="5" ref="J4:J21">RANK(E4,E$4:E$21)</f>
        <v>2</v>
      </c>
      <c r="K4">
        <f aca="true" t="shared" si="6" ref="K4:K21">RANK(F4,F$4:F$21)</f>
        <v>1</v>
      </c>
      <c r="L4">
        <f aca="true" t="shared" si="7" ref="L4:L21">RANK(G4,G$4:G$21)</f>
        <v>18</v>
      </c>
      <c r="M4">
        <f aca="true" t="shared" si="8" ref="M4:M21">RANK(H4,H$4:H$21)</f>
        <v>14</v>
      </c>
      <c r="O4" s="11">
        <f aca="true" t="shared" si="9" ref="O4:O21">F4</f>
        <v>0.7170984455958549</v>
      </c>
      <c r="P4" t="str">
        <f aca="true" t="shared" si="10" ref="P4:P21">IF(F4&lt;=0.6,"Priority for Improvement",IF(F4&gt;0.75,"Organisational Stength","Room for Improvement"))</f>
        <v>Room for Improvement</v>
      </c>
    </row>
    <row r="5" spans="1:16" ht="12.75">
      <c r="A5">
        <v>2</v>
      </c>
      <c r="C5">
        <v>27</v>
      </c>
      <c r="D5" t="str">
        <f ca="1" t="shared" si="0"/>
        <v>Change</v>
      </c>
      <c r="E5" s="16">
        <f ca="1" t="shared" si="1"/>
        <v>3.119170984455958</v>
      </c>
      <c r="F5" s="11">
        <f ca="1" t="shared" si="2"/>
        <v>0.35492227979274615</v>
      </c>
      <c r="G5" s="11">
        <f ca="1" t="shared" si="3"/>
        <v>0.41295336787564774</v>
      </c>
      <c r="H5" s="11">
        <f ca="1" t="shared" si="4"/>
        <v>0.2321243523316062</v>
      </c>
      <c r="J5">
        <f t="shared" si="5"/>
        <v>13</v>
      </c>
      <c r="K5">
        <f t="shared" si="6"/>
        <v>15</v>
      </c>
      <c r="L5">
        <f t="shared" si="7"/>
        <v>1</v>
      </c>
      <c r="M5">
        <f t="shared" si="8"/>
        <v>8</v>
      </c>
      <c r="O5" s="11">
        <f t="shared" si="9"/>
        <v>0.35492227979274615</v>
      </c>
      <c r="P5" t="str">
        <f t="shared" si="10"/>
        <v>Priority for Improvement</v>
      </c>
    </row>
    <row r="6" spans="1:16" ht="12.75">
      <c r="A6">
        <v>3</v>
      </c>
      <c r="C6">
        <v>27</v>
      </c>
      <c r="D6" t="str">
        <f ca="1" t="shared" si="0"/>
        <v>Commitment &amp; Motivation</v>
      </c>
      <c r="E6" s="16">
        <f ca="1" t="shared" si="1"/>
        <v>3.6015544041450775</v>
      </c>
      <c r="F6" s="11">
        <f ca="1" t="shared" si="2"/>
        <v>0.6196891191709846</v>
      </c>
      <c r="G6" s="11">
        <f ca="1" t="shared" si="3"/>
        <v>0.25492227979274606</v>
      </c>
      <c r="H6" s="11">
        <f ca="1" t="shared" si="4"/>
        <v>0.12538860103626942</v>
      </c>
      <c r="J6">
        <f t="shared" si="5"/>
        <v>5</v>
      </c>
      <c r="K6">
        <f t="shared" si="6"/>
        <v>6</v>
      </c>
      <c r="L6">
        <f t="shared" si="7"/>
        <v>11</v>
      </c>
      <c r="M6">
        <f t="shared" si="8"/>
        <v>15</v>
      </c>
      <c r="O6" s="11">
        <f t="shared" si="9"/>
        <v>0.6196891191709846</v>
      </c>
      <c r="P6" t="str">
        <f t="shared" si="10"/>
        <v>Room for Improvement</v>
      </c>
    </row>
    <row r="7" spans="1:16" ht="12.75">
      <c r="A7">
        <v>4</v>
      </c>
      <c r="C7">
        <v>24</v>
      </c>
      <c r="D7" t="str">
        <f ca="1" t="shared" si="0"/>
        <v>Communication</v>
      </c>
      <c r="E7" s="16">
        <f ca="1" t="shared" si="1"/>
        <v>3.0408031088082903</v>
      </c>
      <c r="F7" s="11">
        <f ca="1" t="shared" si="2"/>
        <v>0.3957253886010363</v>
      </c>
      <c r="G7" s="11">
        <f ca="1" t="shared" si="3"/>
        <v>0.2992227979274611</v>
      </c>
      <c r="H7" s="11">
        <f ca="1" t="shared" si="4"/>
        <v>0.3050518134715026</v>
      </c>
      <c r="J7">
        <f t="shared" si="5"/>
        <v>14</v>
      </c>
      <c r="K7">
        <f t="shared" si="6"/>
        <v>13</v>
      </c>
      <c r="L7">
        <f t="shared" si="7"/>
        <v>7</v>
      </c>
      <c r="M7">
        <f t="shared" si="8"/>
        <v>5</v>
      </c>
      <c r="O7" s="11">
        <f t="shared" si="9"/>
        <v>0.3957253886010363</v>
      </c>
      <c r="P7" t="str">
        <f t="shared" si="10"/>
        <v>Priority for Improvement</v>
      </c>
    </row>
    <row r="8" spans="1:16" ht="12.75">
      <c r="A8">
        <v>5</v>
      </c>
      <c r="C8">
        <v>23</v>
      </c>
      <c r="D8" t="str">
        <f ca="1" t="shared" si="0"/>
        <v>Decision Making</v>
      </c>
      <c r="E8" s="16">
        <f ca="1" t="shared" si="1"/>
        <v>3.122625215889465</v>
      </c>
      <c r="F8" s="11">
        <f ca="1" t="shared" si="2"/>
        <v>0.4214162348877375</v>
      </c>
      <c r="G8" s="11">
        <f ca="1" t="shared" si="3"/>
        <v>0.2711571675302245</v>
      </c>
      <c r="H8" s="11">
        <f ca="1" t="shared" si="4"/>
        <v>0.3661485319516407</v>
      </c>
      <c r="J8">
        <f t="shared" si="5"/>
        <v>12</v>
      </c>
      <c r="K8">
        <f t="shared" si="6"/>
        <v>12</v>
      </c>
      <c r="L8">
        <f t="shared" si="7"/>
        <v>9</v>
      </c>
      <c r="M8">
        <f t="shared" si="8"/>
        <v>3</v>
      </c>
      <c r="O8" s="11">
        <f t="shared" si="9"/>
        <v>0.4214162348877375</v>
      </c>
      <c r="P8" t="str">
        <f t="shared" si="10"/>
        <v>Priority for Improvement</v>
      </c>
    </row>
    <row r="9" spans="1:16" ht="12.75">
      <c r="A9">
        <v>6</v>
      </c>
      <c r="C9">
        <v>27</v>
      </c>
      <c r="D9" t="str">
        <f ca="1" t="shared" si="0"/>
        <v>Health, Safety and Wellness</v>
      </c>
      <c r="E9" s="16">
        <f ca="1" t="shared" si="1"/>
        <v>3.201554404145078</v>
      </c>
      <c r="F9" s="11">
        <f ca="1" t="shared" si="2"/>
        <v>0.4782383419689119</v>
      </c>
      <c r="G9" s="11">
        <f ca="1" t="shared" si="3"/>
        <v>0.23886010362694302</v>
      </c>
      <c r="H9" s="11">
        <f ca="1" t="shared" si="4"/>
        <v>0.28290155440414505</v>
      </c>
      <c r="J9">
        <f t="shared" si="5"/>
        <v>11</v>
      </c>
      <c r="K9">
        <f t="shared" si="6"/>
        <v>10</v>
      </c>
      <c r="L9">
        <f t="shared" si="7"/>
        <v>14</v>
      </c>
      <c r="M9">
        <f t="shared" si="8"/>
        <v>7</v>
      </c>
      <c r="O9" s="11">
        <f t="shared" si="9"/>
        <v>0.4782383419689119</v>
      </c>
      <c r="P9" t="str">
        <f t="shared" si="10"/>
        <v>Priority for Improvement</v>
      </c>
    </row>
    <row r="10" spans="1:16" ht="12.75">
      <c r="A10">
        <v>7</v>
      </c>
      <c r="C10">
        <v>24</v>
      </c>
      <c r="D10" t="str">
        <f ca="1" t="shared" si="0"/>
        <v>Pay</v>
      </c>
      <c r="E10" s="16">
        <f ca="1" t="shared" si="1"/>
        <v>2.4559585492227978</v>
      </c>
      <c r="F10" s="11">
        <f ca="1" t="shared" si="2"/>
        <v>0.1871761658031088</v>
      </c>
      <c r="G10" s="11">
        <f ca="1" t="shared" si="3"/>
        <v>0.26943005181347146</v>
      </c>
      <c r="H10" s="11">
        <f ca="1" t="shared" si="4"/>
        <v>0.5433937823834196</v>
      </c>
      <c r="J10">
        <f t="shared" si="5"/>
        <v>18</v>
      </c>
      <c r="K10">
        <f t="shared" si="6"/>
        <v>18</v>
      </c>
      <c r="L10">
        <f t="shared" si="7"/>
        <v>10</v>
      </c>
      <c r="M10">
        <f t="shared" si="8"/>
        <v>1</v>
      </c>
      <c r="O10" s="11">
        <f t="shared" si="9"/>
        <v>0.1871761658031088</v>
      </c>
      <c r="P10" t="str">
        <f t="shared" si="10"/>
        <v>Priority for Improvement</v>
      </c>
    </row>
    <row r="11" spans="1:16" ht="12.75">
      <c r="A11">
        <v>8</v>
      </c>
      <c r="C11">
        <v>24</v>
      </c>
      <c r="D11" t="str">
        <f ca="1" t="shared" si="0"/>
        <v>Reward &amp; Recognition</v>
      </c>
      <c r="E11" s="16">
        <f ca="1" t="shared" si="1"/>
        <v>2.6632124352331603</v>
      </c>
      <c r="F11" s="11">
        <f ca="1" t="shared" si="2"/>
        <v>0.23251295336787564</v>
      </c>
      <c r="G11" s="11">
        <f ca="1" t="shared" si="3"/>
        <v>0.30051813471502586</v>
      </c>
      <c r="H11" s="11">
        <f ca="1" t="shared" si="4"/>
        <v>0.46696891191709844</v>
      </c>
      <c r="J11">
        <f t="shared" si="5"/>
        <v>17</v>
      </c>
      <c r="K11">
        <f t="shared" si="6"/>
        <v>17</v>
      </c>
      <c r="L11">
        <f t="shared" si="7"/>
        <v>6</v>
      </c>
      <c r="M11">
        <f t="shared" si="8"/>
        <v>2</v>
      </c>
      <c r="O11" s="11">
        <f t="shared" si="9"/>
        <v>0.23251295336787564</v>
      </c>
      <c r="P11" t="str">
        <f t="shared" si="10"/>
        <v>Priority for Improvement</v>
      </c>
    </row>
    <row r="12" spans="1:16" ht="12.75">
      <c r="A12">
        <v>9</v>
      </c>
      <c r="C12">
        <v>24</v>
      </c>
      <c r="D12" t="str">
        <f ca="1" t="shared" si="0"/>
        <v>Planning</v>
      </c>
      <c r="E12" s="16">
        <f ca="1" t="shared" si="1"/>
        <v>2.835492227979275</v>
      </c>
      <c r="F12" s="11">
        <f ca="1" t="shared" si="2"/>
        <v>0.25647668393782386</v>
      </c>
      <c r="G12" s="11">
        <f ca="1" t="shared" si="3"/>
        <v>0.3976683937823834</v>
      </c>
      <c r="H12" s="11">
        <f ca="1" t="shared" si="4"/>
        <v>0.34585492227979275</v>
      </c>
      <c r="J12">
        <f t="shared" si="5"/>
        <v>16</v>
      </c>
      <c r="K12">
        <f t="shared" si="6"/>
        <v>16</v>
      </c>
      <c r="L12">
        <f t="shared" si="7"/>
        <v>2</v>
      </c>
      <c r="M12">
        <f t="shared" si="8"/>
        <v>4</v>
      </c>
      <c r="O12" s="11">
        <f t="shared" si="9"/>
        <v>0.25647668393782386</v>
      </c>
      <c r="P12" t="str">
        <f t="shared" si="10"/>
        <v>Priority for Improvement</v>
      </c>
    </row>
    <row r="13" spans="1:16" ht="12.75">
      <c r="A13">
        <v>10</v>
      </c>
      <c r="C13">
        <v>24</v>
      </c>
      <c r="D13" t="str">
        <f ca="1" t="shared" si="0"/>
        <v>Policies and Procedures</v>
      </c>
      <c r="E13" s="16">
        <f ca="1" t="shared" si="1"/>
        <v>3.031735751295337</v>
      </c>
      <c r="F13" s="11">
        <f ca="1" t="shared" si="2"/>
        <v>0.35751295336787564</v>
      </c>
      <c r="G13" s="11">
        <f ca="1" t="shared" si="3"/>
        <v>0.358160621761658</v>
      </c>
      <c r="H13" s="11">
        <f ca="1" t="shared" si="4"/>
        <v>0.28432642487046633</v>
      </c>
      <c r="J13">
        <f t="shared" si="5"/>
        <v>15</v>
      </c>
      <c r="K13">
        <f t="shared" si="6"/>
        <v>14</v>
      </c>
      <c r="L13">
        <f t="shared" si="7"/>
        <v>3</v>
      </c>
      <c r="M13">
        <f t="shared" si="8"/>
        <v>6</v>
      </c>
      <c r="O13" s="11">
        <f t="shared" si="9"/>
        <v>0.35751295336787564</v>
      </c>
      <c r="P13" t="str">
        <f t="shared" si="10"/>
        <v>Priority for Improvement</v>
      </c>
    </row>
    <row r="14" spans="1:16" ht="12.75">
      <c r="A14">
        <v>11</v>
      </c>
      <c r="C14">
        <v>24</v>
      </c>
      <c r="D14" t="str">
        <f ca="1" t="shared" si="0"/>
        <v>Quality</v>
      </c>
      <c r="E14" s="16">
        <f ca="1" t="shared" si="1"/>
        <v>3.509715025906736</v>
      </c>
      <c r="F14" s="11">
        <f ca="1" t="shared" si="2"/>
        <v>0.5634715025906736</v>
      </c>
      <c r="G14" s="11">
        <f ca="1" t="shared" si="3"/>
        <v>0.2914507772020725</v>
      </c>
      <c r="H14" s="11">
        <f ca="1" t="shared" si="4"/>
        <v>0.1450777202072539</v>
      </c>
      <c r="J14">
        <f t="shared" si="5"/>
        <v>8</v>
      </c>
      <c r="K14">
        <f t="shared" si="6"/>
        <v>8</v>
      </c>
      <c r="L14">
        <f t="shared" si="7"/>
        <v>8</v>
      </c>
      <c r="M14">
        <f t="shared" si="8"/>
        <v>12</v>
      </c>
      <c r="O14" s="11">
        <f t="shared" si="9"/>
        <v>0.5634715025906736</v>
      </c>
      <c r="P14" t="str">
        <f t="shared" si="10"/>
        <v>Priority for Improvement</v>
      </c>
    </row>
    <row r="15" spans="1:16" ht="12.75">
      <c r="A15">
        <v>12</v>
      </c>
      <c r="C15">
        <v>27</v>
      </c>
      <c r="D15" t="str">
        <f ca="1" t="shared" si="0"/>
        <v>Resources</v>
      </c>
      <c r="E15" s="16">
        <f ca="1" t="shared" si="1"/>
        <v>3.5652849740932644</v>
      </c>
      <c r="F15" s="11">
        <f ca="1" t="shared" si="2"/>
        <v>0.622279792746114</v>
      </c>
      <c r="G15" s="11">
        <f ca="1" t="shared" si="3"/>
        <v>0.23367875647668393</v>
      </c>
      <c r="H15" s="11">
        <f ca="1" t="shared" si="4"/>
        <v>0.14404145077720204</v>
      </c>
      <c r="J15">
        <f t="shared" si="5"/>
        <v>6</v>
      </c>
      <c r="K15">
        <f t="shared" si="6"/>
        <v>5</v>
      </c>
      <c r="L15">
        <f t="shared" si="7"/>
        <v>15</v>
      </c>
      <c r="M15">
        <f t="shared" si="8"/>
        <v>13</v>
      </c>
      <c r="O15" s="11">
        <f t="shared" si="9"/>
        <v>0.622279792746114</v>
      </c>
      <c r="P15" t="str">
        <f t="shared" si="10"/>
        <v>Room for Improvement</v>
      </c>
    </row>
    <row r="16" spans="1:16" ht="12.75">
      <c r="A16">
        <v>13</v>
      </c>
      <c r="C16">
        <v>27</v>
      </c>
      <c r="D16" t="str">
        <f ca="1" t="shared" si="0"/>
        <v>Respect &amp; Value</v>
      </c>
      <c r="E16" s="16">
        <f ca="1" t="shared" si="1"/>
        <v>3.5222797927461142</v>
      </c>
      <c r="F16" s="11">
        <f ca="1" t="shared" si="2"/>
        <v>0.5968911917098445</v>
      </c>
      <c r="G16" s="11">
        <f ca="1" t="shared" si="3"/>
        <v>0.2404145077720207</v>
      </c>
      <c r="H16" s="11">
        <f ca="1" t="shared" si="4"/>
        <v>0.16269430051813472</v>
      </c>
      <c r="J16">
        <f t="shared" si="5"/>
        <v>7</v>
      </c>
      <c r="K16">
        <f t="shared" si="6"/>
        <v>7</v>
      </c>
      <c r="L16">
        <f t="shared" si="7"/>
        <v>13</v>
      </c>
      <c r="M16">
        <f t="shared" si="8"/>
        <v>10</v>
      </c>
      <c r="O16" s="11">
        <f t="shared" si="9"/>
        <v>0.5968911917098445</v>
      </c>
      <c r="P16" t="str">
        <f t="shared" si="10"/>
        <v>Priority for Improvement</v>
      </c>
    </row>
    <row r="17" spans="1:16" ht="12.75">
      <c r="A17">
        <v>14</v>
      </c>
      <c r="C17">
        <v>21</v>
      </c>
      <c r="D17" t="str">
        <f ca="1" t="shared" si="0"/>
        <v>Job Satisfaction</v>
      </c>
      <c r="E17" s="16">
        <f ca="1" t="shared" si="1"/>
        <v>3.7366148531951637</v>
      </c>
      <c r="F17" s="11">
        <f ca="1" t="shared" si="2"/>
        <v>0.6899827288428324</v>
      </c>
      <c r="G17" s="11">
        <f ca="1" t="shared" si="3"/>
        <v>0.19775474956822106</v>
      </c>
      <c r="H17" s="11">
        <f ca="1" t="shared" si="4"/>
        <v>0.11226252158894645</v>
      </c>
      <c r="J17">
        <f t="shared" si="5"/>
        <v>3</v>
      </c>
      <c r="K17">
        <f t="shared" si="6"/>
        <v>3</v>
      </c>
      <c r="L17">
        <f t="shared" si="7"/>
        <v>17</v>
      </c>
      <c r="M17">
        <f t="shared" si="8"/>
        <v>16</v>
      </c>
      <c r="O17" s="11">
        <f t="shared" si="9"/>
        <v>0.6899827288428324</v>
      </c>
      <c r="P17" t="str">
        <f t="shared" si="10"/>
        <v>Room for Improvement</v>
      </c>
    </row>
    <row r="18" spans="1:16" ht="12.75">
      <c r="A18">
        <v>15</v>
      </c>
      <c r="C18">
        <v>24</v>
      </c>
      <c r="D18" t="str">
        <f ca="1" t="shared" si="0"/>
        <v>Senior Managers</v>
      </c>
      <c r="E18" s="16">
        <f ca="1" t="shared" si="1"/>
        <v>3.6930051813471505</v>
      </c>
      <c r="F18" s="11">
        <f ca="1" t="shared" si="2"/>
        <v>0.6431347150259067</v>
      </c>
      <c r="G18" s="11">
        <f ca="1" t="shared" si="3"/>
        <v>0.25194300518134716</v>
      </c>
      <c r="H18" s="11">
        <f ca="1" t="shared" si="4"/>
        <v>0.10492227979274611</v>
      </c>
      <c r="J18">
        <f t="shared" si="5"/>
        <v>4</v>
      </c>
      <c r="K18">
        <f t="shared" si="6"/>
        <v>4</v>
      </c>
      <c r="L18">
        <f t="shared" si="7"/>
        <v>12</v>
      </c>
      <c r="M18">
        <f t="shared" si="8"/>
        <v>17</v>
      </c>
      <c r="O18" s="11">
        <f t="shared" si="9"/>
        <v>0.6431347150259067</v>
      </c>
      <c r="P18" t="str">
        <f t="shared" si="10"/>
        <v>Room for Improvement</v>
      </c>
    </row>
    <row r="19" spans="1:16" ht="12.75">
      <c r="A19">
        <v>16</v>
      </c>
      <c r="C19">
        <v>27</v>
      </c>
      <c r="D19" t="str">
        <f ca="1" t="shared" si="0"/>
        <v>Line Manager</v>
      </c>
      <c r="E19" s="16">
        <f ca="1" t="shared" si="1"/>
        <v>3.813471502590674</v>
      </c>
      <c r="F19" s="11">
        <f ca="1" t="shared" si="2"/>
        <v>0.7067357512953368</v>
      </c>
      <c r="G19" s="11">
        <f ca="1" t="shared" si="3"/>
        <v>0.19896373056994818</v>
      </c>
      <c r="H19" s="11">
        <f ca="1" t="shared" si="4"/>
        <v>0.09430051813471503</v>
      </c>
      <c r="J19">
        <f t="shared" si="5"/>
        <v>1</v>
      </c>
      <c r="K19">
        <f t="shared" si="6"/>
        <v>2</v>
      </c>
      <c r="L19">
        <f t="shared" si="7"/>
        <v>16</v>
      </c>
      <c r="M19">
        <f t="shared" si="8"/>
        <v>18</v>
      </c>
      <c r="O19" s="11">
        <f t="shared" si="9"/>
        <v>0.7067357512953368</v>
      </c>
      <c r="P19" t="str">
        <f t="shared" si="10"/>
        <v>Room for Improvement</v>
      </c>
    </row>
    <row r="20" spans="1:16" ht="12.75">
      <c r="A20">
        <v>17</v>
      </c>
      <c r="C20">
        <v>21</v>
      </c>
      <c r="D20" t="str">
        <f ca="1" t="shared" si="0"/>
        <v>Teamwork</v>
      </c>
      <c r="E20" s="16">
        <f ca="1" t="shared" si="1"/>
        <v>3.236614853195164</v>
      </c>
      <c r="F20" s="11">
        <f ca="1" t="shared" si="2"/>
        <v>0.44041450777202074</v>
      </c>
      <c r="G20" s="11">
        <f ca="1" t="shared" si="3"/>
        <v>0.3367875647668394</v>
      </c>
      <c r="H20" s="11">
        <f ca="1" t="shared" si="4"/>
        <v>0.22279792746113988</v>
      </c>
      <c r="J20">
        <f t="shared" si="5"/>
        <v>10</v>
      </c>
      <c r="K20">
        <f t="shared" si="6"/>
        <v>11</v>
      </c>
      <c r="L20">
        <f t="shared" si="7"/>
        <v>4</v>
      </c>
      <c r="M20">
        <f t="shared" si="8"/>
        <v>9</v>
      </c>
      <c r="O20" s="11">
        <f t="shared" si="9"/>
        <v>0.44041450777202074</v>
      </c>
      <c r="P20" t="str">
        <f t="shared" si="10"/>
        <v>Priority for Improvement</v>
      </c>
    </row>
    <row r="21" spans="1:16" ht="12.75">
      <c r="A21">
        <v>18</v>
      </c>
      <c r="C21">
        <v>24</v>
      </c>
      <c r="D21" t="str">
        <f ca="1" t="shared" si="0"/>
        <v>Training</v>
      </c>
      <c r="E21" s="16">
        <f ca="1" t="shared" si="1"/>
        <v>3.4242227979274613</v>
      </c>
      <c r="F21" s="11">
        <f ca="1" t="shared" si="2"/>
        <v>0.522020725388601</v>
      </c>
      <c r="G21" s="11">
        <f ca="1" t="shared" si="3"/>
        <v>0.32966321243523317</v>
      </c>
      <c r="H21" s="11">
        <f ca="1" t="shared" si="4"/>
        <v>0.1483160621761658</v>
      </c>
      <c r="J21">
        <f t="shared" si="5"/>
        <v>9</v>
      </c>
      <c r="K21">
        <f t="shared" si="6"/>
        <v>9</v>
      </c>
      <c r="L21">
        <f t="shared" si="7"/>
        <v>5</v>
      </c>
      <c r="M21">
        <f t="shared" si="8"/>
        <v>11</v>
      </c>
      <c r="O21" s="11">
        <f t="shared" si="9"/>
        <v>0.522020725388601</v>
      </c>
      <c r="P21" t="str">
        <f t="shared" si="10"/>
        <v>Priority for Improvement</v>
      </c>
    </row>
    <row r="22" spans="1:8" ht="12.75">
      <c r="A22">
        <v>19</v>
      </c>
      <c r="D22" t="str">
        <f ca="1" t="shared" si="0"/>
        <v>Response Count</v>
      </c>
      <c r="E22" s="18">
        <f>Participants!B3</f>
        <v>386</v>
      </c>
      <c r="F22" s="11">
        <f>AVERAGE(F4:F21)</f>
        <v>0.48920552677029355</v>
      </c>
      <c r="G22" s="11">
        <f>AVERAGE(G4:G21)</f>
        <v>0.2800302245250432</v>
      </c>
      <c r="H22" s="11">
        <f>AVERAGE(H4:H21)</f>
        <v>0.23402657839186342</v>
      </c>
    </row>
    <row r="23" spans="5:8" ht="12.75">
      <c r="E23" s="18"/>
      <c r="F23" s="11"/>
      <c r="G23" s="11"/>
      <c r="H23" s="11"/>
    </row>
    <row r="24" ht="12.75">
      <c r="A24" s="41" t="s">
        <v>189</v>
      </c>
    </row>
    <row r="46" ht="12.75">
      <c r="I46" s="41"/>
    </row>
    <row r="47" ht="12.75">
      <c r="I47" s="41"/>
    </row>
    <row r="48" ht="12.75">
      <c r="I48" s="41"/>
    </row>
    <row r="49" ht="12.75">
      <c r="I49" s="41"/>
    </row>
    <row r="50" ht="12.75">
      <c r="I50" s="41"/>
    </row>
  </sheetData>
  <sheetProtection/>
  <mergeCells count="1">
    <mergeCell ref="J2:M2"/>
  </mergeCells>
  <conditionalFormatting sqref="J4:K21">
    <cfRule type="colorScale" priority="4" dxfId="0">
      <colorScale>
        <cfvo type="min" val="0"/>
        <cfvo type="percentile" val="50"/>
        <cfvo type="max"/>
        <color rgb="FF63BE7B"/>
        <color rgb="FFFCFCFF"/>
        <color rgb="FFF8696B"/>
      </colorScale>
    </cfRule>
  </conditionalFormatting>
  <conditionalFormatting sqref="L4:M21">
    <cfRule type="colorScale" priority="3" dxfId="0">
      <colorScale>
        <cfvo type="min" val="0"/>
        <cfvo type="percentile" val="50"/>
        <cfvo type="max"/>
        <color rgb="FFF8696B"/>
        <color rgb="FFFCFCFF"/>
        <color rgb="FF63BE7B"/>
      </colorScale>
    </cfRule>
  </conditionalFormatting>
  <conditionalFormatting sqref="P4:P21">
    <cfRule type="iconSet" priority="2" dxfId="0">
      <iconSet iconSet="3Arrows">
        <cfvo type="percent" val="0"/>
        <cfvo type="percent" val="60"/>
        <cfvo gte="0" type="percent" val="75"/>
      </iconSet>
    </cfRule>
  </conditionalFormatting>
  <conditionalFormatting sqref="O4:O21">
    <cfRule type="iconSet" priority="1" dxfId="0">
      <iconSet iconSet="3TrafficLights1">
        <cfvo type="percent" val="0"/>
        <cfvo type="num" val="0.55"/>
        <cfvo type="num" val="0.7"/>
      </iconSet>
    </cfRule>
  </conditionalFormatting>
  <printOptions/>
  <pageMargins left="0.7" right="0.7" top="0.75" bottom="0.75" header="0.3" footer="0.3"/>
  <pageSetup fitToHeight="1" fitToWidth="1"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sheetPr codeName="Sheet25">
    <pageSetUpPr fitToPage="1"/>
  </sheetPr>
  <dimension ref="A1:P25"/>
  <sheetViews>
    <sheetView zoomScalePageLayoutView="0" workbookViewId="0" topLeftCell="A1">
      <selection activeCell="A1" sqref="A1"/>
    </sheetView>
  </sheetViews>
  <sheetFormatPr defaultColWidth="9.140625" defaultRowHeight="12.75"/>
  <cols>
    <col min="2" max="3" width="0" style="0" hidden="1" customWidth="1"/>
    <col min="4" max="4" width="25.57421875" style="0" bestFit="1" customWidth="1"/>
    <col min="6" max="6" width="12.7109375" style="0" customWidth="1"/>
    <col min="7" max="7" width="13.421875" style="0" customWidth="1"/>
    <col min="8" max="8" width="14.7109375" style="0" customWidth="1"/>
    <col min="10" max="10" width="6.28125" style="0" bestFit="1" customWidth="1"/>
    <col min="11" max="11" width="12.00390625" style="0" customWidth="1"/>
    <col min="12" max="12" width="10.7109375" style="0" customWidth="1"/>
    <col min="13" max="13" width="12.57421875" style="0" customWidth="1"/>
    <col min="15" max="15" width="21.421875" style="0" bestFit="1" customWidth="1"/>
  </cols>
  <sheetData>
    <row r="1" s="19" customFormat="1" ht="15.75">
      <c r="A1" s="19" t="s">
        <v>222</v>
      </c>
    </row>
    <row r="2" spans="10:13" ht="12.75">
      <c r="J2" s="214" t="s">
        <v>131</v>
      </c>
      <c r="K2" s="214"/>
      <c r="L2" s="214"/>
      <c r="M2" s="214"/>
    </row>
    <row r="3" spans="1:13" ht="12.75">
      <c r="A3" t="s">
        <v>129</v>
      </c>
      <c r="D3" t="s">
        <v>130</v>
      </c>
      <c r="E3" s="1" t="s">
        <v>122</v>
      </c>
      <c r="F3" s="10" t="s">
        <v>227</v>
      </c>
      <c r="G3" s="10" t="s">
        <v>125</v>
      </c>
      <c r="H3" s="10" t="s">
        <v>126</v>
      </c>
      <c r="J3" s="1" t="s">
        <v>122</v>
      </c>
      <c r="K3" s="10" t="s">
        <v>227</v>
      </c>
      <c r="L3" s="10" t="s">
        <v>125</v>
      </c>
      <c r="M3" s="10" t="s">
        <v>126</v>
      </c>
    </row>
    <row r="4" spans="1:16" ht="12.75">
      <c r="A4">
        <v>1</v>
      </c>
      <c r="C4">
        <v>18</v>
      </c>
      <c r="D4" t="str">
        <f ca="1" t="shared" si="0" ref="D4:D22">INDIRECT(CONCATENATE("'Question ",A4,"'!D$2:K$2"))</f>
        <v>Performance &amp; Career</v>
      </c>
      <c r="E4" s="16">
        <f ca="1">INDIRECT(CONCATENATE("'Question ",$A4,"'!k",$C4))</f>
        <v>3.7455445544554458</v>
      </c>
      <c r="F4" s="11">
        <f ca="1">INDIRECT(CONCATENATE("'Question ",$A4,"'!L",$C4))</f>
        <v>0.7039603960396039</v>
      </c>
      <c r="G4" s="11">
        <f ca="1">INDIRECT(CONCATENATE("'Question ",$A4,"'!M",$C4))</f>
        <v>0.17326732673267325</v>
      </c>
      <c r="H4" s="11">
        <f ca="1">INDIRECT(CONCATENATE("'Question ",$A4,"'!N",$C4))</f>
        <v>0.1227722772277228</v>
      </c>
      <c r="J4">
        <f aca="true" t="shared" si="1" ref="J4:J21">RANK(E4,E$4:E$21)</f>
        <v>3</v>
      </c>
      <c r="K4">
        <f aca="true" t="shared" si="2" ref="K4:M19">RANK(F4,F$4:F$21)</f>
        <v>3</v>
      </c>
      <c r="L4">
        <f t="shared" si="2"/>
        <v>16</v>
      </c>
      <c r="M4">
        <f t="shared" si="2"/>
        <v>14</v>
      </c>
      <c r="O4" s="11">
        <f>F4</f>
        <v>0.7039603960396039</v>
      </c>
      <c r="P4" t="str">
        <f>IF(F4&lt;=0.6,"Priority for Improvement",IF(F4&gt;0.75,"Organisational Stength","Room for Improvement"))</f>
        <v>Room for Improvement</v>
      </c>
    </row>
    <row r="5" spans="1:16" ht="12.75">
      <c r="A5">
        <v>2</v>
      </c>
      <c r="C5">
        <v>18</v>
      </c>
      <c r="D5" t="str">
        <f ca="1" t="shared" si="0"/>
        <v>Change</v>
      </c>
      <c r="E5" s="16">
        <f ca="1" t="shared" si="3" ref="E5:E21">INDIRECT(CONCATENATE("'Question ",$A5,"'!k",$C5))</f>
        <v>3.084158415841584</v>
      </c>
      <c r="F5" s="11">
        <f ca="1" t="shared" si="4" ref="F5:F21">INDIRECT(CONCATENATE("'Question ",$A5,"'!L",$C5))</f>
        <v>0.32871287128712867</v>
      </c>
      <c r="G5" s="11">
        <f ca="1" t="shared" si="5" ref="G5:G21">INDIRECT(CONCATENATE("'Question ",$A5,"'!M",$C5))</f>
        <v>0.43960396039603955</v>
      </c>
      <c r="H5" s="11">
        <f ca="1" t="shared" si="6" ref="H5:H21">INDIRECT(CONCATENATE("'Question ",$A5,"'!N",$C5))</f>
        <v>0.23168316831683167</v>
      </c>
      <c r="J5">
        <f t="shared" si="1"/>
        <v>12</v>
      </c>
      <c r="K5">
        <f t="shared" si="2"/>
        <v>15</v>
      </c>
      <c r="L5">
        <f t="shared" si="2"/>
        <v>1</v>
      </c>
      <c r="M5">
        <f t="shared" si="2"/>
        <v>8</v>
      </c>
      <c r="O5" s="11">
        <f aca="true" t="shared" si="7" ref="O5:O21">F5</f>
        <v>0.32871287128712867</v>
      </c>
      <c r="P5" t="str">
        <f aca="true" t="shared" si="8" ref="P5:P21">IF(F5&lt;=0.6,"Priority for Improvement",IF(F5&gt;0.75,"Organisational Stength","Room for Improvement"))</f>
        <v>Priority for Improvement</v>
      </c>
    </row>
    <row r="6" spans="1:16" ht="12.75">
      <c r="A6">
        <v>3</v>
      </c>
      <c r="C6">
        <v>18</v>
      </c>
      <c r="D6" t="str">
        <f ca="1" t="shared" si="0"/>
        <v>Commitment &amp; Motivation</v>
      </c>
      <c r="E6" s="16">
        <f ca="1" t="shared" si="3"/>
        <v>3.657425742574257</v>
      </c>
      <c r="F6" s="11">
        <f ca="1" t="shared" si="4"/>
        <v>0.6445544554455445</v>
      </c>
      <c r="G6" s="11">
        <f ca="1" t="shared" si="5"/>
        <v>0.23861386138613866</v>
      </c>
      <c r="H6" s="11">
        <f ca="1" t="shared" si="6"/>
        <v>0.11683168316831685</v>
      </c>
      <c r="J6">
        <f t="shared" si="1"/>
        <v>5</v>
      </c>
      <c r="K6">
        <f t="shared" si="2"/>
        <v>5</v>
      </c>
      <c r="L6">
        <f t="shared" si="2"/>
        <v>12</v>
      </c>
      <c r="M6">
        <f t="shared" si="2"/>
        <v>16</v>
      </c>
      <c r="O6" s="11">
        <f t="shared" si="7"/>
        <v>0.6445544554455445</v>
      </c>
      <c r="P6" t="str">
        <f t="shared" si="8"/>
        <v>Room for Improvement</v>
      </c>
    </row>
    <row r="7" spans="1:16" ht="12.75">
      <c r="A7">
        <v>4</v>
      </c>
      <c r="C7">
        <v>16</v>
      </c>
      <c r="D7" t="str">
        <f ca="1" t="shared" si="0"/>
        <v>Communication</v>
      </c>
      <c r="E7" s="16">
        <f ca="1" t="shared" si="3"/>
        <v>3.0792079207920793</v>
      </c>
      <c r="F7" s="11">
        <f ca="1" t="shared" si="4"/>
        <v>0.4071782178217822</v>
      </c>
      <c r="G7" s="11">
        <f ca="1" t="shared" si="5"/>
        <v>0.3193069306930693</v>
      </c>
      <c r="H7" s="11">
        <f ca="1" t="shared" si="6"/>
        <v>0.27351485148514854</v>
      </c>
      <c r="J7">
        <f t="shared" si="1"/>
        <v>14</v>
      </c>
      <c r="K7">
        <f t="shared" si="2"/>
        <v>12</v>
      </c>
      <c r="L7">
        <f t="shared" si="2"/>
        <v>4</v>
      </c>
      <c r="M7">
        <f t="shared" si="2"/>
        <v>6</v>
      </c>
      <c r="O7" s="11">
        <f t="shared" si="7"/>
        <v>0.4071782178217822</v>
      </c>
      <c r="P7" t="str">
        <f t="shared" si="8"/>
        <v>Priority for Improvement</v>
      </c>
    </row>
    <row r="8" spans="1:16" ht="12.75">
      <c r="A8">
        <v>5</v>
      </c>
      <c r="C8">
        <v>15</v>
      </c>
      <c r="D8" t="str">
        <f ca="1" t="shared" si="0"/>
        <v>Decision Making</v>
      </c>
      <c r="E8" s="16">
        <f ca="1" t="shared" si="3"/>
        <v>3.0825082508250823</v>
      </c>
      <c r="F8" s="11">
        <f ca="1" t="shared" si="4"/>
        <v>0.4042904290429043</v>
      </c>
      <c r="G8" s="11">
        <f ca="1" t="shared" si="5"/>
        <v>0.25412541254125415</v>
      </c>
      <c r="H8" s="11">
        <f ca="1" t="shared" si="6"/>
        <v>0.4059405940594059</v>
      </c>
      <c r="J8">
        <f t="shared" si="1"/>
        <v>13</v>
      </c>
      <c r="K8">
        <f t="shared" si="2"/>
        <v>13</v>
      </c>
      <c r="L8">
        <f t="shared" si="2"/>
        <v>10</v>
      </c>
      <c r="M8">
        <f t="shared" si="2"/>
        <v>3</v>
      </c>
      <c r="O8" s="11">
        <f t="shared" si="7"/>
        <v>0.4042904290429043</v>
      </c>
      <c r="P8" t="str">
        <f t="shared" si="8"/>
        <v>Priority for Improvement</v>
      </c>
    </row>
    <row r="9" spans="1:16" ht="12.75">
      <c r="A9">
        <v>6</v>
      </c>
      <c r="C9">
        <v>18</v>
      </c>
      <c r="D9" t="str">
        <f ca="1" t="shared" si="0"/>
        <v>Health, Safety and Wellness</v>
      </c>
      <c r="E9" s="16">
        <f ca="1" t="shared" si="3"/>
        <v>3.2227722772277225</v>
      </c>
      <c r="F9" s="11">
        <f ca="1" t="shared" si="4"/>
        <v>0.4900990099009901</v>
      </c>
      <c r="G9" s="11">
        <f ca="1" t="shared" si="5"/>
        <v>0.24158415841584158</v>
      </c>
      <c r="H9" s="11">
        <f ca="1" t="shared" si="6"/>
        <v>0.2683168316831683</v>
      </c>
      <c r="J9">
        <f t="shared" si="1"/>
        <v>11</v>
      </c>
      <c r="K9">
        <f t="shared" si="2"/>
        <v>11</v>
      </c>
      <c r="L9">
        <f t="shared" si="2"/>
        <v>11</v>
      </c>
      <c r="M9">
        <f t="shared" si="2"/>
        <v>7</v>
      </c>
      <c r="O9" s="11">
        <f t="shared" si="7"/>
        <v>0.4900990099009901</v>
      </c>
      <c r="P9" t="str">
        <f t="shared" si="8"/>
        <v>Priority for Improvement</v>
      </c>
    </row>
    <row r="10" spans="1:16" ht="12.75">
      <c r="A10">
        <v>7</v>
      </c>
      <c r="C10">
        <v>16</v>
      </c>
      <c r="D10" t="str">
        <f ca="1" t="shared" si="0"/>
        <v>Pay</v>
      </c>
      <c r="E10" s="16">
        <f ca="1" t="shared" si="3"/>
        <v>2.4319306930693068</v>
      </c>
      <c r="F10" s="11">
        <f ca="1" t="shared" si="4"/>
        <v>0.19554455445544555</v>
      </c>
      <c r="G10" s="11">
        <f ca="1" t="shared" si="5"/>
        <v>0.2599009900990099</v>
      </c>
      <c r="H10" s="11">
        <f ca="1" t="shared" si="6"/>
        <v>0.5445544554455446</v>
      </c>
      <c r="J10">
        <f t="shared" si="1"/>
        <v>18</v>
      </c>
      <c r="K10">
        <f t="shared" si="2"/>
        <v>18</v>
      </c>
      <c r="L10">
        <f t="shared" si="2"/>
        <v>9</v>
      </c>
      <c r="M10">
        <f t="shared" si="2"/>
        <v>1</v>
      </c>
      <c r="O10" s="11">
        <f t="shared" si="7"/>
        <v>0.19554455445544555</v>
      </c>
      <c r="P10" t="str">
        <f t="shared" si="8"/>
        <v>Priority for Improvement</v>
      </c>
    </row>
    <row r="11" spans="1:16" ht="12.75">
      <c r="A11">
        <v>8</v>
      </c>
      <c r="C11">
        <v>16</v>
      </c>
      <c r="D11" t="str">
        <f ca="1" t="shared" si="0"/>
        <v>Reward &amp; Recognition</v>
      </c>
      <c r="E11" s="16">
        <f ca="1" t="shared" si="3"/>
        <v>2.678217821782178</v>
      </c>
      <c r="F11" s="11">
        <f ca="1" t="shared" si="4"/>
        <v>0.25742574257425743</v>
      </c>
      <c r="G11" s="11">
        <f ca="1" t="shared" si="5"/>
        <v>0.28094059405940597</v>
      </c>
      <c r="H11" s="11">
        <f ca="1" t="shared" si="6"/>
        <v>0.46163366336633666</v>
      </c>
      <c r="J11">
        <f t="shared" si="1"/>
        <v>17</v>
      </c>
      <c r="K11">
        <f t="shared" si="2"/>
        <v>16</v>
      </c>
      <c r="L11">
        <f t="shared" si="2"/>
        <v>7</v>
      </c>
      <c r="M11">
        <f t="shared" si="2"/>
        <v>2</v>
      </c>
      <c r="O11" s="11">
        <f t="shared" si="7"/>
        <v>0.25742574257425743</v>
      </c>
      <c r="P11" t="str">
        <f t="shared" si="8"/>
        <v>Priority for Improvement</v>
      </c>
    </row>
    <row r="12" spans="1:16" ht="12.75">
      <c r="A12">
        <v>9</v>
      </c>
      <c r="C12">
        <v>16</v>
      </c>
      <c r="D12" t="str">
        <f ca="1" t="shared" si="0"/>
        <v>Planning</v>
      </c>
      <c r="E12" s="16">
        <f ca="1" t="shared" si="3"/>
        <v>2.7747524752475248</v>
      </c>
      <c r="F12" s="11">
        <f ca="1" t="shared" si="4"/>
        <v>0.21905940594059406</v>
      </c>
      <c r="G12" s="11">
        <f ca="1" t="shared" si="5"/>
        <v>0.43440594059405935</v>
      </c>
      <c r="H12" s="11">
        <f ca="1" t="shared" si="6"/>
        <v>0.34653465346534656</v>
      </c>
      <c r="J12">
        <f t="shared" si="1"/>
        <v>16</v>
      </c>
      <c r="K12">
        <f t="shared" si="2"/>
        <v>17</v>
      </c>
      <c r="L12">
        <f t="shared" si="2"/>
        <v>2</v>
      </c>
      <c r="M12">
        <f t="shared" si="2"/>
        <v>4</v>
      </c>
      <c r="O12" s="11">
        <f t="shared" si="7"/>
        <v>0.21905940594059406</v>
      </c>
      <c r="P12" t="str">
        <f t="shared" si="8"/>
        <v>Priority for Improvement</v>
      </c>
    </row>
    <row r="13" spans="1:16" ht="12.75">
      <c r="A13">
        <v>10</v>
      </c>
      <c r="C13">
        <v>16</v>
      </c>
      <c r="D13" t="str">
        <f ca="1" t="shared" si="0"/>
        <v>Policies and Procedures</v>
      </c>
      <c r="E13" s="16">
        <f ca="1" t="shared" si="3"/>
        <v>3.017326732673267</v>
      </c>
      <c r="F13" s="11">
        <f ca="1" t="shared" si="4"/>
        <v>0.3502475247524752</v>
      </c>
      <c r="G13" s="11">
        <f ca="1" t="shared" si="5"/>
        <v>0.3527227722772277</v>
      </c>
      <c r="H13" s="11">
        <f ca="1" t="shared" si="6"/>
        <v>0.29702970297029707</v>
      </c>
      <c r="J13">
        <f t="shared" si="1"/>
        <v>15</v>
      </c>
      <c r="K13">
        <f t="shared" si="2"/>
        <v>14</v>
      </c>
      <c r="L13">
        <f t="shared" si="2"/>
        <v>3</v>
      </c>
      <c r="M13">
        <f t="shared" si="2"/>
        <v>5</v>
      </c>
      <c r="O13" s="11">
        <f t="shared" si="7"/>
        <v>0.3502475247524752</v>
      </c>
      <c r="P13" t="str">
        <f t="shared" si="8"/>
        <v>Priority for Improvement</v>
      </c>
    </row>
    <row r="14" spans="1:16" ht="12.75">
      <c r="A14">
        <v>11</v>
      </c>
      <c r="C14">
        <v>16</v>
      </c>
      <c r="D14" t="str">
        <f ca="1" t="shared" si="0"/>
        <v>Quality</v>
      </c>
      <c r="E14" s="16">
        <f ca="1" t="shared" si="3"/>
        <v>3.4863861386138617</v>
      </c>
      <c r="F14" s="11">
        <f ca="1" t="shared" si="4"/>
        <v>0.5631188118811881</v>
      </c>
      <c r="G14" s="11">
        <f ca="1" t="shared" si="5"/>
        <v>0.2809405940594059</v>
      </c>
      <c r="H14" s="11">
        <f ca="1" t="shared" si="6"/>
        <v>0.15594059405940594</v>
      </c>
      <c r="J14">
        <f t="shared" si="1"/>
        <v>8</v>
      </c>
      <c r="K14">
        <f t="shared" si="2"/>
        <v>8</v>
      </c>
      <c r="L14">
        <f t="shared" si="2"/>
        <v>8</v>
      </c>
      <c r="M14">
        <f t="shared" si="2"/>
        <v>12</v>
      </c>
      <c r="O14" s="11">
        <f t="shared" si="7"/>
        <v>0.5631188118811881</v>
      </c>
      <c r="P14" t="str">
        <f t="shared" si="8"/>
        <v>Priority for Improvement</v>
      </c>
    </row>
    <row r="15" spans="1:16" ht="12.75">
      <c r="A15">
        <v>12</v>
      </c>
      <c r="C15">
        <v>18</v>
      </c>
      <c r="D15" t="str">
        <f ca="1" t="shared" si="0"/>
        <v>Resources</v>
      </c>
      <c r="E15" s="16">
        <f ca="1" t="shared" si="3"/>
        <v>3.662376237623762</v>
      </c>
      <c r="F15" s="11">
        <f ca="1" t="shared" si="4"/>
        <v>0.6663366336633663</v>
      </c>
      <c r="G15" s="11">
        <f ca="1" t="shared" si="5"/>
        <v>0.21980198019801978</v>
      </c>
      <c r="H15" s="11">
        <f ca="1" t="shared" si="6"/>
        <v>0.11386138613861388</v>
      </c>
      <c r="J15">
        <f t="shared" si="1"/>
        <v>4</v>
      </c>
      <c r="K15">
        <f t="shared" si="2"/>
        <v>4</v>
      </c>
      <c r="L15">
        <f t="shared" si="2"/>
        <v>15</v>
      </c>
      <c r="M15">
        <f t="shared" si="2"/>
        <v>17</v>
      </c>
      <c r="O15" s="11">
        <f t="shared" si="7"/>
        <v>0.6663366336633663</v>
      </c>
      <c r="P15" t="str">
        <f t="shared" si="8"/>
        <v>Room for Improvement</v>
      </c>
    </row>
    <row r="16" spans="1:16" ht="12.75">
      <c r="A16">
        <v>13</v>
      </c>
      <c r="C16">
        <v>18</v>
      </c>
      <c r="D16" t="str">
        <f ca="1" t="shared" si="0"/>
        <v>Respect &amp; Value</v>
      </c>
      <c r="E16" s="16">
        <f ca="1" t="shared" si="3"/>
        <v>3.512871287128713</v>
      </c>
      <c r="F16" s="11">
        <f ca="1" t="shared" si="4"/>
        <v>0.6049504950495049</v>
      </c>
      <c r="G16" s="11">
        <f ca="1" t="shared" si="5"/>
        <v>0.23168316831683167</v>
      </c>
      <c r="H16" s="11">
        <f ca="1" t="shared" si="6"/>
        <v>0.16336633663366337</v>
      </c>
      <c r="J16">
        <f t="shared" si="1"/>
        <v>7</v>
      </c>
      <c r="K16">
        <f t="shared" si="2"/>
        <v>7</v>
      </c>
      <c r="L16">
        <f t="shared" si="2"/>
        <v>13</v>
      </c>
      <c r="M16">
        <f t="shared" si="2"/>
        <v>9</v>
      </c>
      <c r="O16" s="11">
        <f t="shared" si="7"/>
        <v>0.6049504950495049</v>
      </c>
      <c r="P16" t="str">
        <f t="shared" si="8"/>
        <v>Room for Improvement</v>
      </c>
    </row>
    <row r="17" spans="1:16" ht="12.75">
      <c r="A17">
        <v>14</v>
      </c>
      <c r="C17">
        <v>14</v>
      </c>
      <c r="D17" t="str">
        <f ca="1" t="shared" si="0"/>
        <v>Job Satisfaction</v>
      </c>
      <c r="E17" s="16">
        <f ca="1" t="shared" si="3"/>
        <v>3.760726072607261</v>
      </c>
      <c r="F17" s="11">
        <f ca="1" t="shared" si="4"/>
        <v>0.7112211221122112</v>
      </c>
      <c r="G17" s="11">
        <f ca="1" t="shared" si="5"/>
        <v>0.16996699669966997</v>
      </c>
      <c r="H17" s="11">
        <f ca="1" t="shared" si="6"/>
        <v>0.1188118811881188</v>
      </c>
      <c r="J17">
        <f t="shared" si="1"/>
        <v>2</v>
      </c>
      <c r="K17">
        <f t="shared" si="2"/>
        <v>2</v>
      </c>
      <c r="L17">
        <f t="shared" si="2"/>
        <v>17</v>
      </c>
      <c r="M17">
        <f t="shared" si="2"/>
        <v>15</v>
      </c>
      <c r="O17" s="11">
        <f t="shared" si="7"/>
        <v>0.7112211221122112</v>
      </c>
      <c r="P17" t="str">
        <f t="shared" si="8"/>
        <v>Room for Improvement</v>
      </c>
    </row>
    <row r="18" spans="1:16" ht="12.75">
      <c r="A18">
        <v>15</v>
      </c>
      <c r="C18">
        <v>16</v>
      </c>
      <c r="D18" t="str">
        <f ca="1" t="shared" si="0"/>
        <v>Senior Managers</v>
      </c>
      <c r="E18" s="16">
        <f ca="1" t="shared" si="3"/>
        <v>3.6225247524752477</v>
      </c>
      <c r="F18" s="11">
        <f ca="1" t="shared" si="4"/>
        <v>0.6398514851485149</v>
      </c>
      <c r="G18" s="11">
        <f ca="1" t="shared" si="5"/>
        <v>0.22524752475247523</v>
      </c>
      <c r="H18" s="11">
        <f ca="1" t="shared" si="6"/>
        <v>0.1349009900990099</v>
      </c>
      <c r="J18">
        <f t="shared" si="1"/>
        <v>6</v>
      </c>
      <c r="K18">
        <f t="shared" si="2"/>
        <v>6</v>
      </c>
      <c r="L18">
        <f t="shared" si="2"/>
        <v>14</v>
      </c>
      <c r="M18">
        <f t="shared" si="2"/>
        <v>13</v>
      </c>
      <c r="O18" s="11">
        <f t="shared" si="7"/>
        <v>0.6398514851485149</v>
      </c>
      <c r="P18" t="str">
        <f t="shared" si="8"/>
        <v>Room for Improvement</v>
      </c>
    </row>
    <row r="19" spans="1:16" ht="12.75">
      <c r="A19">
        <v>16</v>
      </c>
      <c r="C19">
        <v>18</v>
      </c>
      <c r="D19" t="str">
        <f ca="1" t="shared" si="0"/>
        <v>Line Manager</v>
      </c>
      <c r="E19" s="16">
        <f ca="1" t="shared" si="3"/>
        <v>3.8049504950495048</v>
      </c>
      <c r="F19" s="11">
        <f ca="1" t="shared" si="4"/>
        <v>0.7336633663366335</v>
      </c>
      <c r="G19" s="11">
        <f ca="1" t="shared" si="5"/>
        <v>0.16237623762376238</v>
      </c>
      <c r="H19" s="11">
        <f ca="1" t="shared" si="6"/>
        <v>0.10396039603960397</v>
      </c>
      <c r="J19">
        <f t="shared" si="1"/>
        <v>1</v>
      </c>
      <c r="K19">
        <f t="shared" si="2"/>
        <v>1</v>
      </c>
      <c r="L19">
        <f t="shared" si="2"/>
        <v>18</v>
      </c>
      <c r="M19">
        <f t="shared" si="2"/>
        <v>18</v>
      </c>
      <c r="O19" s="11">
        <f t="shared" si="7"/>
        <v>0.7336633663366335</v>
      </c>
      <c r="P19" t="str">
        <f t="shared" si="8"/>
        <v>Room for Improvement</v>
      </c>
    </row>
    <row r="20" spans="1:16" ht="12.75">
      <c r="A20">
        <v>17</v>
      </c>
      <c r="C20">
        <v>14</v>
      </c>
      <c r="D20" t="str">
        <f ca="1" t="shared" si="0"/>
        <v>Teamwork</v>
      </c>
      <c r="E20" s="16">
        <f ca="1" t="shared" si="3"/>
        <v>3.4026402640264024</v>
      </c>
      <c r="F20" s="11">
        <f ca="1" t="shared" si="4"/>
        <v>0.5264026402640264</v>
      </c>
      <c r="G20" s="11">
        <f ca="1" t="shared" si="5"/>
        <v>0.3118811881188119</v>
      </c>
      <c r="H20" s="11">
        <f ca="1" t="shared" si="6"/>
        <v>0.1617161716171617</v>
      </c>
      <c r="J20">
        <f t="shared" si="1"/>
        <v>10</v>
      </c>
      <c r="K20">
        <f aca="true" t="shared" si="9" ref="K20:M21">RANK(F20,F$4:F$21)</f>
        <v>10</v>
      </c>
      <c r="L20">
        <f t="shared" si="9"/>
        <v>5</v>
      </c>
      <c r="M20">
        <f t="shared" si="9"/>
        <v>11</v>
      </c>
      <c r="O20" s="11">
        <f t="shared" si="7"/>
        <v>0.5264026402640264</v>
      </c>
      <c r="P20" t="str">
        <f t="shared" si="8"/>
        <v>Priority for Improvement</v>
      </c>
    </row>
    <row r="21" spans="1:16" ht="12.75">
      <c r="A21">
        <v>18</v>
      </c>
      <c r="C21">
        <v>16</v>
      </c>
      <c r="D21" t="str">
        <f ca="1" t="shared" si="0"/>
        <v>Training</v>
      </c>
      <c r="E21" s="16">
        <f ca="1" t="shared" si="3"/>
        <v>3.423267326732673</v>
      </c>
      <c r="F21" s="11">
        <f ca="1" t="shared" si="4"/>
        <v>0.5495049504950495</v>
      </c>
      <c r="G21" s="11">
        <f ca="1" t="shared" si="5"/>
        <v>0.2883663366336634</v>
      </c>
      <c r="H21" s="11">
        <f ca="1" t="shared" si="6"/>
        <v>0.16212871287128713</v>
      </c>
      <c r="J21">
        <f t="shared" si="1"/>
        <v>9</v>
      </c>
      <c r="K21">
        <f t="shared" si="9"/>
        <v>9</v>
      </c>
      <c r="L21">
        <f t="shared" si="9"/>
        <v>6</v>
      </c>
      <c r="M21">
        <f t="shared" si="9"/>
        <v>10</v>
      </c>
      <c r="O21" s="11">
        <f t="shared" si="7"/>
        <v>0.5495049504950495</v>
      </c>
      <c r="P21" t="str">
        <f t="shared" si="8"/>
        <v>Priority for Improvement</v>
      </c>
    </row>
    <row r="22" spans="1:8" ht="12.75">
      <c r="A22">
        <v>19</v>
      </c>
      <c r="D22" t="str">
        <f ca="1" t="shared" si="0"/>
        <v>Response Count</v>
      </c>
      <c r="E22" s="18">
        <v>202</v>
      </c>
      <c r="F22" s="11">
        <f>AVERAGE(F4:F21)</f>
        <v>0.4997845617895123</v>
      </c>
      <c r="G22" s="11">
        <f>AVERAGE(G4:G21)</f>
        <v>0.27137422075540885</v>
      </c>
      <c r="H22" s="11">
        <f>AVERAGE(H4:H21)</f>
        <v>0.23241657499083246</v>
      </c>
    </row>
    <row r="23" spans="5:8" ht="12.75">
      <c r="E23" s="18"/>
      <c r="F23" s="11"/>
      <c r="G23" s="11"/>
      <c r="H23" s="11"/>
    </row>
    <row r="24" spans="5:8" ht="12.75">
      <c r="E24" s="18"/>
      <c r="F24" s="11"/>
      <c r="G24" s="11"/>
      <c r="H24" s="11"/>
    </row>
    <row r="25" spans="5:8" ht="12.75">
      <c r="E25" s="18"/>
      <c r="F25" s="11"/>
      <c r="G25" s="11"/>
      <c r="H25" s="11"/>
    </row>
  </sheetData>
  <sheetProtection/>
  <mergeCells count="1">
    <mergeCell ref="J2:M2"/>
  </mergeCells>
  <conditionalFormatting sqref="J4:K21">
    <cfRule type="colorScale" priority="4" dxfId="0">
      <colorScale>
        <cfvo type="min" val="0"/>
        <cfvo type="percentile" val="50"/>
        <cfvo type="max"/>
        <color rgb="FF63BE7B"/>
        <color rgb="FFFCFCFF"/>
        <color rgb="FFF8696B"/>
      </colorScale>
    </cfRule>
  </conditionalFormatting>
  <conditionalFormatting sqref="L4:M21">
    <cfRule type="colorScale" priority="3" dxfId="0">
      <colorScale>
        <cfvo type="min" val="0"/>
        <cfvo type="percentile" val="50"/>
        <cfvo type="max"/>
        <color rgb="FFF8696B"/>
        <color rgb="FFFCFCFF"/>
        <color rgb="FF63BE7B"/>
      </colorScale>
    </cfRule>
  </conditionalFormatting>
  <conditionalFormatting sqref="P4:P21">
    <cfRule type="iconSet" priority="2" dxfId="0">
      <iconSet iconSet="3Arrows">
        <cfvo type="percent" val="0"/>
        <cfvo type="percent" val="60"/>
        <cfvo gte="0" type="percent" val="75"/>
      </iconSet>
    </cfRule>
  </conditionalFormatting>
  <conditionalFormatting sqref="O4:O21">
    <cfRule type="iconSet" priority="1" dxfId="0">
      <iconSet iconSet="3TrafficLights1">
        <cfvo type="percent" val="0"/>
        <cfvo type="num" val="0.55"/>
        <cfvo type="num" val="0.7"/>
      </iconSet>
    </cfRule>
  </conditionalFormatting>
  <printOptions/>
  <pageMargins left="0.7" right="0.7" top="0.75" bottom="0.75" header="0.3" footer="0.3"/>
  <pageSetup fitToHeight="1" fitToWidth="1" horizontalDpi="600" verticalDpi="600" orientation="landscape" paperSize="9" scale="69" r:id="rId2"/>
  <drawing r:id="rId1"/>
</worksheet>
</file>

<file path=xl/worksheets/sheet8.xml><?xml version="1.0" encoding="utf-8"?>
<worksheet xmlns="http://schemas.openxmlformats.org/spreadsheetml/2006/main" xmlns:r="http://schemas.openxmlformats.org/officeDocument/2006/relationships">
  <sheetPr codeName="Sheet1">
    <pageSetUpPr fitToPage="1"/>
  </sheetPr>
  <dimension ref="A1:P26"/>
  <sheetViews>
    <sheetView zoomScalePageLayoutView="0" workbookViewId="0" topLeftCell="A1">
      <selection activeCell="A1" sqref="A1"/>
    </sheetView>
  </sheetViews>
  <sheetFormatPr defaultColWidth="9.140625" defaultRowHeight="12.75"/>
  <cols>
    <col min="2" max="3" width="0" style="0" hidden="1" customWidth="1"/>
    <col min="4" max="4" width="25.57421875" style="0" bestFit="1" customWidth="1"/>
    <col min="6" max="6" width="12.7109375" style="0" customWidth="1"/>
    <col min="7" max="7" width="13.421875" style="0" customWidth="1"/>
    <col min="8" max="8" width="14.7109375" style="0" customWidth="1"/>
    <col min="10" max="10" width="6.28125" style="0" bestFit="1" customWidth="1"/>
    <col min="11" max="11" width="12.00390625" style="0" customWidth="1"/>
    <col min="12" max="12" width="10.7109375" style="0" customWidth="1"/>
    <col min="13" max="13" width="12.57421875" style="0" customWidth="1"/>
    <col min="15" max="15" width="21.421875" style="0" bestFit="1" customWidth="1"/>
  </cols>
  <sheetData>
    <row r="1" ht="15.75">
      <c r="A1" s="19" t="s">
        <v>223</v>
      </c>
    </row>
    <row r="2" spans="10:13" ht="12.75">
      <c r="J2" s="214" t="s">
        <v>131</v>
      </c>
      <c r="K2" s="214"/>
      <c r="L2" s="214"/>
      <c r="M2" s="214"/>
    </row>
    <row r="3" spans="1:13" ht="12.75">
      <c r="A3" t="s">
        <v>129</v>
      </c>
      <c r="D3" t="s">
        <v>130</v>
      </c>
      <c r="E3" s="1" t="s">
        <v>122</v>
      </c>
      <c r="F3" s="10" t="s">
        <v>227</v>
      </c>
      <c r="G3" s="10" t="s">
        <v>125</v>
      </c>
      <c r="H3" s="10" t="s">
        <v>126</v>
      </c>
      <c r="J3" s="1" t="s">
        <v>122</v>
      </c>
      <c r="K3" s="10" t="s">
        <v>227</v>
      </c>
      <c r="L3" s="10" t="s">
        <v>125</v>
      </c>
      <c r="M3" s="10" t="s">
        <v>126</v>
      </c>
    </row>
    <row r="4" spans="1:16" ht="12.75">
      <c r="A4">
        <v>1</v>
      </c>
      <c r="D4" t="str">
        <f ca="1" t="shared" si="0" ref="D4:D22">INDIRECT(CONCATENATE("'Question ",A4,"'!D$2:K$2"))</f>
        <v>Performance &amp; Career</v>
      </c>
      <c r="E4" s="7">
        <f ca="1">INDIRECT(CONCATENATE("'Question ",$A4,"'!k9"))</f>
        <v>3.8434782608695657</v>
      </c>
      <c r="F4" s="11">
        <f ca="1">INDIRECT(CONCATENATE("'Question ",$A4,"'!L9"))</f>
        <v>0.7315217391304347</v>
      </c>
      <c r="G4" s="11">
        <f ca="1">INDIRECT(CONCATENATE("'Question ",$A4,"'!M9"))</f>
        <v>0.13913043478260873</v>
      </c>
      <c r="H4" s="11">
        <f ca="1">INDIRECT(CONCATENATE("'Question ",$A4,"'!N9"))</f>
        <v>0.12934782608695652</v>
      </c>
      <c r="J4">
        <f>RANK(E4,E$4:E$21)</f>
        <v>1</v>
      </c>
      <c r="K4">
        <f aca="true" t="shared" si="1" ref="K4:M19">RANK(F4,F$4:F$21)</f>
        <v>1</v>
      </c>
      <c r="L4">
        <f t="shared" si="1"/>
        <v>18</v>
      </c>
      <c r="M4">
        <f t="shared" si="1"/>
        <v>15</v>
      </c>
      <c r="O4" s="11">
        <f>F4</f>
        <v>0.7315217391304347</v>
      </c>
      <c r="P4" t="str">
        <f>IF(F4&lt;=0.6,"Priority for Improvement",IF(F4&gt;0.75,"Organisational Stength","Room for Improvement"))</f>
        <v>Room for Improvement</v>
      </c>
    </row>
    <row r="5" spans="1:16" ht="12.75">
      <c r="A5">
        <v>2</v>
      </c>
      <c r="D5" t="str">
        <f ca="1" t="shared" si="0"/>
        <v>Change</v>
      </c>
      <c r="E5" s="7">
        <f ca="1">INDIRECT(CONCATENATE("'Question ",$A5,"'!K9"))</f>
        <v>3.1576086956521743</v>
      </c>
      <c r="F5" s="11">
        <f ca="1">INDIRECT(CONCATENATE("'Question ",$A5,"'!L9"))</f>
        <v>0.38369565217391305</v>
      </c>
      <c r="G5" s="11">
        <f ca="1">INDIRECT(CONCATENATE("'Question ",$A5,"'!M9"))</f>
        <v>0.3836956521739131</v>
      </c>
      <c r="H5" s="11">
        <f ca="1">INDIRECT(CONCATENATE("'Question ",$A5,"'!N9"))</f>
        <v>0.23260869565217393</v>
      </c>
      <c r="J5">
        <f aca="true" t="shared" si="2" ref="J5:J21">RANK(E5,E$4:E$21)</f>
        <v>12</v>
      </c>
      <c r="K5">
        <f t="shared" si="1"/>
        <v>12</v>
      </c>
      <c r="L5">
        <f t="shared" si="1"/>
        <v>1</v>
      </c>
      <c r="M5">
        <f t="shared" si="1"/>
        <v>9</v>
      </c>
      <c r="O5" s="11">
        <f aca="true" t="shared" si="3" ref="O5:O21">F5</f>
        <v>0.38369565217391305</v>
      </c>
      <c r="P5" t="str">
        <f aca="true" t="shared" si="4" ref="P5:P21">IF(F5&lt;=0.6,"Priority for Improvement",IF(F5&gt;0.75,"Organisational Stength","Room for Improvement"))</f>
        <v>Priority for Improvement</v>
      </c>
    </row>
    <row r="6" spans="1:16" ht="12.75">
      <c r="A6">
        <v>3</v>
      </c>
      <c r="D6" t="str">
        <f ca="1" t="shared" si="0"/>
        <v>Commitment &amp; Motivation</v>
      </c>
      <c r="E6" s="7">
        <f ca="1">INDIRECT(CONCATENATE("'Question ",$A6,"'!K9"))</f>
        <v>3.5402173913043478</v>
      </c>
      <c r="F6" s="11">
        <f ca="1">INDIRECT(CONCATENATE("'Question ",$A6,"'!L9"))</f>
        <v>0.592391304347826</v>
      </c>
      <c r="G6" s="11">
        <f ca="1">INDIRECT(CONCATENATE("'Question ",$A6,"'!M9"))</f>
        <v>0.2728260869565217</v>
      </c>
      <c r="H6" s="11">
        <f ca="1">INDIRECT(CONCATENATE("'Question ",$A6,"'!N9"))</f>
        <v>0.13478260869565217</v>
      </c>
      <c r="J6">
        <f t="shared" si="2"/>
        <v>5</v>
      </c>
      <c r="K6">
        <f t="shared" si="1"/>
        <v>5</v>
      </c>
      <c r="L6">
        <f t="shared" si="1"/>
        <v>12</v>
      </c>
      <c r="M6">
        <f t="shared" si="1"/>
        <v>12</v>
      </c>
      <c r="O6" s="11">
        <f t="shared" si="3"/>
        <v>0.592391304347826</v>
      </c>
      <c r="P6" t="str">
        <f t="shared" si="4"/>
        <v>Priority for Improvement</v>
      </c>
    </row>
    <row r="7" spans="1:16" ht="12.75">
      <c r="A7">
        <v>4</v>
      </c>
      <c r="D7" t="str">
        <f ca="1" t="shared" si="0"/>
        <v>Communication</v>
      </c>
      <c r="E7" s="7">
        <f ca="1">INDIRECT(CONCATENATE("'Question ",$A7,"'!K8"))</f>
        <v>2.998641304347826</v>
      </c>
      <c r="F7" s="11">
        <f ca="1">INDIRECT(CONCATENATE("'Question ",$A7,"'!L8"))</f>
        <v>0.38315217391304346</v>
      </c>
      <c r="G7" s="11">
        <f ca="1">INDIRECT(CONCATENATE("'Question ",$A7,"'!M8"))</f>
        <v>0.27717391304347827</v>
      </c>
      <c r="H7" s="11">
        <f ca="1">INDIRECT(CONCATENATE("'Question ",$A7,"'!N8"))</f>
        <v>0.33967391304347827</v>
      </c>
      <c r="J7">
        <f t="shared" si="2"/>
        <v>15</v>
      </c>
      <c r="K7">
        <f t="shared" si="1"/>
        <v>13</v>
      </c>
      <c r="L7">
        <f t="shared" si="1"/>
        <v>11</v>
      </c>
      <c r="M7">
        <f t="shared" si="1"/>
        <v>4</v>
      </c>
      <c r="O7" s="11">
        <f t="shared" si="3"/>
        <v>0.38315217391304346</v>
      </c>
      <c r="P7" t="str">
        <f t="shared" si="4"/>
        <v>Priority for Improvement</v>
      </c>
    </row>
    <row r="8" spans="1:16" ht="12.75">
      <c r="A8">
        <v>5</v>
      </c>
      <c r="D8" t="str">
        <f ca="1" t="shared" si="0"/>
        <v>Decision Making</v>
      </c>
      <c r="E8" s="7">
        <f ca="1">INDIRECT(CONCATENATE("'Question ",$A8,"'!K7"))</f>
        <v>3.1666666666666665</v>
      </c>
      <c r="F8" s="11">
        <f ca="1">INDIRECT(CONCATENATE("'Question ",$A8,"'!L7"))</f>
        <v>0.44021739130434784</v>
      </c>
      <c r="G8" s="11">
        <f ca="1">INDIRECT(CONCATENATE("'Question ",$A8,"'!M7"))</f>
        <v>0.2898550724637681</v>
      </c>
      <c r="H8" s="11">
        <f ca="1">INDIRECT(CONCATENATE("'Question ",$A8,"'!N7"))</f>
        <v>0.322463768115942</v>
      </c>
      <c r="J8">
        <f t="shared" si="2"/>
        <v>11</v>
      </c>
      <c r="K8">
        <f t="shared" si="1"/>
        <v>11</v>
      </c>
      <c r="L8">
        <f t="shared" si="1"/>
        <v>8</v>
      </c>
      <c r="M8">
        <f t="shared" si="1"/>
        <v>5</v>
      </c>
      <c r="O8" s="11">
        <f t="shared" si="3"/>
        <v>0.44021739130434784</v>
      </c>
      <c r="P8" t="str">
        <f t="shared" si="4"/>
        <v>Priority for Improvement</v>
      </c>
    </row>
    <row r="9" spans="1:16" ht="12.75">
      <c r="A9">
        <v>6</v>
      </c>
      <c r="D9" t="str">
        <f ca="1" t="shared" si="0"/>
        <v>Health, Safety and Wellness</v>
      </c>
      <c r="E9" s="7">
        <f ca="1">INDIRECT(CONCATENATE("'Question ",$A9,"'!K9"))</f>
        <v>3.1782608695652175</v>
      </c>
      <c r="F9" s="11">
        <f ca="1">INDIRECT(CONCATENATE("'Question ",$A9,"'!L9"))</f>
        <v>0.46521739130434786</v>
      </c>
      <c r="G9" s="11">
        <f ca="1">INDIRECT(CONCATENATE("'Question ",$A9,"'!M9"))</f>
        <v>0.2358695652173913</v>
      </c>
      <c r="H9" s="11">
        <f ca="1">INDIRECT(CONCATENATE("'Question ",$A9,"'!N9"))</f>
        <v>0.29891304347826086</v>
      </c>
      <c r="J9">
        <f t="shared" si="2"/>
        <v>10</v>
      </c>
      <c r="K9">
        <f t="shared" si="1"/>
        <v>10</v>
      </c>
      <c r="L9">
        <f t="shared" si="1"/>
        <v>16</v>
      </c>
      <c r="M9">
        <f t="shared" si="1"/>
        <v>6</v>
      </c>
      <c r="O9" s="11">
        <f t="shared" si="3"/>
        <v>0.46521739130434786</v>
      </c>
      <c r="P9" t="str">
        <f t="shared" si="4"/>
        <v>Priority for Improvement</v>
      </c>
    </row>
    <row r="10" spans="1:16" ht="12.75">
      <c r="A10">
        <v>7</v>
      </c>
      <c r="D10" t="str">
        <f ca="1" t="shared" si="0"/>
        <v>Pay</v>
      </c>
      <c r="E10" s="7">
        <f ca="1">INDIRECT(CONCATENATE("'Question ",$A10,"'!K8"))</f>
        <v>2.4823369565217392</v>
      </c>
      <c r="F10" s="11">
        <f ca="1">INDIRECT(CONCATENATE("'Question ",$A10,"'!L8"))</f>
        <v>0.1779891304347826</v>
      </c>
      <c r="G10" s="11">
        <f ca="1">INDIRECT(CONCATENATE("'Question ",$A10,"'!M8"))</f>
        <v>0.27989130434782605</v>
      </c>
      <c r="H10" s="11">
        <f ca="1">INDIRECT(CONCATENATE("'Question ",$A10,"'!N8"))</f>
        <v>0.5421195652173914</v>
      </c>
      <c r="J10">
        <f t="shared" si="2"/>
        <v>18</v>
      </c>
      <c r="K10">
        <f t="shared" si="1"/>
        <v>18</v>
      </c>
      <c r="L10">
        <f t="shared" si="1"/>
        <v>10</v>
      </c>
      <c r="M10">
        <f t="shared" si="1"/>
        <v>1</v>
      </c>
      <c r="O10" s="11">
        <f t="shared" si="3"/>
        <v>0.1779891304347826</v>
      </c>
      <c r="P10" t="str">
        <f t="shared" si="4"/>
        <v>Priority for Improvement</v>
      </c>
    </row>
    <row r="11" spans="1:16" ht="12.75">
      <c r="A11">
        <v>8</v>
      </c>
      <c r="D11" t="str">
        <f ca="1" t="shared" si="0"/>
        <v>Reward &amp; Recognition</v>
      </c>
      <c r="E11" s="7">
        <f ca="1">INDIRECT(CONCATENATE("'Question ",$A11,"'!K8"))</f>
        <v>2.6467391304347827</v>
      </c>
      <c r="F11" s="11">
        <f ca="1">INDIRECT(CONCATENATE("'Question ",$A11,"'!L8"))</f>
        <v>0.20516304347826086</v>
      </c>
      <c r="G11" s="11">
        <f ca="1">INDIRECT(CONCATENATE("'Question ",$A11,"'!M8"))</f>
        <v>0.3220108695652174</v>
      </c>
      <c r="H11" s="11">
        <f ca="1">INDIRECT(CONCATENATE("'Question ",$A11,"'!N8"))</f>
        <v>0.47282608695652173</v>
      </c>
      <c r="J11">
        <f t="shared" si="2"/>
        <v>17</v>
      </c>
      <c r="K11">
        <f t="shared" si="1"/>
        <v>17</v>
      </c>
      <c r="L11">
        <f t="shared" si="1"/>
        <v>6</v>
      </c>
      <c r="M11">
        <f t="shared" si="1"/>
        <v>2</v>
      </c>
      <c r="O11" s="11">
        <f t="shared" si="3"/>
        <v>0.20516304347826086</v>
      </c>
      <c r="P11" t="str">
        <f t="shared" si="4"/>
        <v>Priority for Improvement</v>
      </c>
    </row>
    <row r="12" spans="1:16" ht="12.75">
      <c r="A12">
        <v>9</v>
      </c>
      <c r="D12" t="str">
        <f ca="1" t="shared" si="0"/>
        <v>Planning</v>
      </c>
      <c r="E12" s="7">
        <f ca="1">INDIRECT(CONCATENATE("'Question ",$A12,"'!K8"))</f>
        <v>2.902173913043478</v>
      </c>
      <c r="F12" s="11">
        <f ca="1">INDIRECT(CONCATENATE("'Question ",$A12,"'!L8"))</f>
        <v>0.2975543478260869</v>
      </c>
      <c r="G12" s="11">
        <f ca="1">INDIRECT(CONCATENATE("'Question ",$A12,"'!M8"))</f>
        <v>0.35733695652173914</v>
      </c>
      <c r="H12" s="11">
        <f ca="1">INDIRECT(CONCATENATE("'Question ",$A12,"'!N8"))</f>
        <v>0.3451086956521739</v>
      </c>
      <c r="J12">
        <f t="shared" si="2"/>
        <v>16</v>
      </c>
      <c r="K12">
        <f t="shared" si="1"/>
        <v>16</v>
      </c>
      <c r="L12">
        <f t="shared" si="1"/>
        <v>5</v>
      </c>
      <c r="M12">
        <f t="shared" si="1"/>
        <v>3</v>
      </c>
      <c r="O12" s="11">
        <f t="shared" si="3"/>
        <v>0.2975543478260869</v>
      </c>
      <c r="P12" t="str">
        <f t="shared" si="4"/>
        <v>Priority for Improvement</v>
      </c>
    </row>
    <row r="13" spans="1:16" ht="12.75">
      <c r="A13">
        <v>10</v>
      </c>
      <c r="D13" t="str">
        <f ca="1" t="shared" si="0"/>
        <v>Policies and Procedures</v>
      </c>
      <c r="E13" s="7">
        <f ca="1">INDIRECT(CONCATENATE("'Question ",$A13,"'!K8"))</f>
        <v>3.047554347826087</v>
      </c>
      <c r="F13" s="11">
        <f ca="1">INDIRECT(CONCATENATE("'Question ",$A13,"'!L8"))</f>
        <v>0.36548913043478265</v>
      </c>
      <c r="G13" s="11">
        <f ca="1">INDIRECT(CONCATENATE("'Question ",$A13,"'!M8"))</f>
        <v>0.3641304347826087</v>
      </c>
      <c r="H13" s="11">
        <f ca="1">INDIRECT(CONCATENATE("'Question ",$A13,"'!N8"))</f>
        <v>0.2703804347826087</v>
      </c>
      <c r="J13">
        <f t="shared" si="2"/>
        <v>14</v>
      </c>
      <c r="K13">
        <f t="shared" si="1"/>
        <v>14</v>
      </c>
      <c r="L13">
        <f t="shared" si="1"/>
        <v>3</v>
      </c>
      <c r="M13">
        <f t="shared" si="1"/>
        <v>8</v>
      </c>
      <c r="O13" s="11">
        <f t="shared" si="3"/>
        <v>0.36548913043478265</v>
      </c>
      <c r="P13" t="str">
        <f t="shared" si="4"/>
        <v>Priority for Improvement</v>
      </c>
    </row>
    <row r="14" spans="1:16" ht="12.75">
      <c r="A14">
        <v>11</v>
      </c>
      <c r="D14" t="str">
        <f ca="1" t="shared" si="0"/>
        <v>Quality</v>
      </c>
      <c r="E14" s="7">
        <f ca="1">INDIRECT(CONCATENATE("'Question ",$A14,"'!K8"))</f>
        <v>3.5353260869565215</v>
      </c>
      <c r="F14" s="11">
        <f ca="1">INDIRECT(CONCATENATE("'Question ",$A14,"'!L8"))</f>
        <v>0.563858695652174</v>
      </c>
      <c r="G14" s="11">
        <f ca="1">INDIRECT(CONCATENATE("'Question ",$A14,"'!M8"))</f>
        <v>0.3029891304347826</v>
      </c>
      <c r="H14" s="11">
        <f ca="1">INDIRECT(CONCATENATE("'Question ",$A14,"'!N8"))</f>
        <v>0.1331521739130435</v>
      </c>
      <c r="J14">
        <f t="shared" si="2"/>
        <v>6</v>
      </c>
      <c r="K14">
        <f t="shared" si="1"/>
        <v>8</v>
      </c>
      <c r="L14">
        <f t="shared" si="1"/>
        <v>7</v>
      </c>
      <c r="M14">
        <f t="shared" si="1"/>
        <v>13</v>
      </c>
      <c r="O14" s="11">
        <f t="shared" si="3"/>
        <v>0.563858695652174</v>
      </c>
      <c r="P14" t="str">
        <f t="shared" si="4"/>
        <v>Priority for Improvement</v>
      </c>
    </row>
    <row r="15" spans="1:16" ht="12.75">
      <c r="A15">
        <v>12</v>
      </c>
      <c r="D15" t="str">
        <f ca="1" t="shared" si="0"/>
        <v>Resources</v>
      </c>
      <c r="E15" s="7">
        <f ca="1">INDIRECT(CONCATENATE("'Question ",$A15,"'!K9"))</f>
        <v>3.4586956521739127</v>
      </c>
      <c r="F15" s="11">
        <f ca="1">INDIRECT(CONCATENATE("'Question ",$A15,"'!L9"))</f>
        <v>0.5739130434782609</v>
      </c>
      <c r="G15" s="11">
        <f ca="1">INDIRECT(CONCATENATE("'Question ",$A15,"'!M9"))</f>
        <v>0.24891304347826085</v>
      </c>
      <c r="H15" s="11">
        <f ca="1">INDIRECT(CONCATENATE("'Question ",$A15,"'!N9"))</f>
        <v>0.17717391304347826</v>
      </c>
      <c r="J15">
        <f t="shared" si="2"/>
        <v>8</v>
      </c>
      <c r="K15">
        <f t="shared" si="1"/>
        <v>7</v>
      </c>
      <c r="L15">
        <f t="shared" si="1"/>
        <v>14</v>
      </c>
      <c r="M15">
        <f t="shared" si="1"/>
        <v>10</v>
      </c>
      <c r="O15" s="11">
        <f t="shared" si="3"/>
        <v>0.5739130434782609</v>
      </c>
      <c r="P15" t="str">
        <f t="shared" si="4"/>
        <v>Priority for Improvement</v>
      </c>
    </row>
    <row r="16" spans="1:16" ht="12.75">
      <c r="A16">
        <v>13</v>
      </c>
      <c r="D16" t="str">
        <f ca="1" t="shared" si="0"/>
        <v>Respect &amp; Value</v>
      </c>
      <c r="E16" s="7">
        <f ca="1">INDIRECT(CONCATENATE("'Question ",$A16,"'!K9"))</f>
        <v>3.5326086956521734</v>
      </c>
      <c r="F16" s="11">
        <f ca="1">INDIRECT(CONCATENATE("'Question ",$A16,"'!L9"))</f>
        <v>0.5880434782608696</v>
      </c>
      <c r="G16" s="11">
        <f ca="1">INDIRECT(CONCATENATE("'Question ",$A16,"'!M9"))</f>
        <v>0.25</v>
      </c>
      <c r="H16" s="11">
        <f ca="1">INDIRECT(CONCATENATE("'Question ",$A16,"'!N9"))</f>
        <v>0.16195652173913044</v>
      </c>
      <c r="J16">
        <f t="shared" si="2"/>
        <v>7</v>
      </c>
      <c r="K16">
        <f t="shared" si="1"/>
        <v>6</v>
      </c>
      <c r="L16">
        <f t="shared" si="1"/>
        <v>13</v>
      </c>
      <c r="M16">
        <f t="shared" si="1"/>
        <v>11</v>
      </c>
      <c r="O16" s="11">
        <f t="shared" si="3"/>
        <v>0.5880434782608696</v>
      </c>
      <c r="P16" t="str">
        <f t="shared" si="4"/>
        <v>Priority for Improvement</v>
      </c>
    </row>
    <row r="17" spans="1:16" ht="12.75">
      <c r="A17">
        <v>14</v>
      </c>
      <c r="D17" t="str">
        <f ca="1" t="shared" si="0"/>
        <v>Job Satisfaction</v>
      </c>
      <c r="E17" s="7">
        <f ca="1">INDIRECT(CONCATENATE("'Question ",$A17,"'!K7"))</f>
        <v>3.710144927536232</v>
      </c>
      <c r="F17" s="11">
        <f ca="1">INDIRECT(CONCATENATE("'Question ",$A17,"'!L7"))</f>
        <v>0.6666666666666666</v>
      </c>
      <c r="G17" s="11">
        <f ca="1">INDIRECT(CONCATENATE("'Question ",$A17,"'!M7"))</f>
        <v>0.2282608695652174</v>
      </c>
      <c r="H17" s="11">
        <f ca="1">INDIRECT(CONCATENATE("'Question ",$A17,"'!N7"))</f>
        <v>0.10507246376811595</v>
      </c>
      <c r="J17">
        <f t="shared" si="2"/>
        <v>4</v>
      </c>
      <c r="K17">
        <f t="shared" si="1"/>
        <v>3</v>
      </c>
      <c r="L17">
        <f t="shared" si="1"/>
        <v>17</v>
      </c>
      <c r="M17">
        <f t="shared" si="1"/>
        <v>16</v>
      </c>
      <c r="O17" s="11">
        <f t="shared" si="3"/>
        <v>0.6666666666666666</v>
      </c>
      <c r="P17" t="str">
        <f t="shared" si="4"/>
        <v>Room for Improvement</v>
      </c>
    </row>
    <row r="18" spans="1:16" ht="12.75">
      <c r="A18">
        <v>15</v>
      </c>
      <c r="D18" t="str">
        <f ca="1" t="shared" si="0"/>
        <v>Senior Managers</v>
      </c>
      <c r="E18" s="7">
        <f ca="1">INDIRECT(CONCATENATE("'Question ",$A18,"'!K8"))</f>
        <v>3.770380434782609</v>
      </c>
      <c r="F18" s="11">
        <f ca="1">INDIRECT(CONCATENATE("'Question ",$A18,"'!L8"))</f>
        <v>0.6467391304347826</v>
      </c>
      <c r="G18" s="11">
        <f ca="1">INDIRECT(CONCATENATE("'Question ",$A18,"'!M8"))</f>
        <v>0.28125</v>
      </c>
      <c r="H18" s="11">
        <f ca="1">INDIRECT(CONCATENATE("'Question ",$A18,"'!N8"))</f>
        <v>0.07201086956521739</v>
      </c>
      <c r="J18">
        <f t="shared" si="2"/>
        <v>3</v>
      </c>
      <c r="K18">
        <f t="shared" si="1"/>
        <v>4</v>
      </c>
      <c r="L18">
        <f t="shared" si="1"/>
        <v>9</v>
      </c>
      <c r="M18">
        <f t="shared" si="1"/>
        <v>18</v>
      </c>
      <c r="O18" s="11">
        <f t="shared" si="3"/>
        <v>0.6467391304347826</v>
      </c>
      <c r="P18" t="str">
        <f t="shared" si="4"/>
        <v>Room for Improvement</v>
      </c>
    </row>
    <row r="19" spans="1:16" ht="12.75">
      <c r="A19">
        <v>16</v>
      </c>
      <c r="D19" t="str">
        <f ca="1" t="shared" si="0"/>
        <v>Line Manager</v>
      </c>
      <c r="E19" s="7">
        <f ca="1">INDIRECT(CONCATENATE("'Question ",$A19,"'!K9"))</f>
        <v>3.822826086956522</v>
      </c>
      <c r="F19" s="11">
        <f ca="1">INDIRECT(CONCATENATE("'Question ",$A19,"'!L9"))</f>
        <v>0.6771739130434782</v>
      </c>
      <c r="G19" s="11">
        <f ca="1">INDIRECT(CONCATENATE("'Question ",$A19,"'!M9"))</f>
        <v>0.2391304347826087</v>
      </c>
      <c r="H19" s="11">
        <f ca="1">INDIRECT(CONCATENATE("'Question ",$A19,"'!N9"))</f>
        <v>0.08369565217391303</v>
      </c>
      <c r="J19">
        <f t="shared" si="2"/>
        <v>2</v>
      </c>
      <c r="K19">
        <f t="shared" si="1"/>
        <v>2</v>
      </c>
      <c r="L19">
        <f t="shared" si="1"/>
        <v>15</v>
      </c>
      <c r="M19">
        <f t="shared" si="1"/>
        <v>17</v>
      </c>
      <c r="O19" s="11">
        <f t="shared" si="3"/>
        <v>0.6771739130434782</v>
      </c>
      <c r="P19" t="str">
        <f t="shared" si="4"/>
        <v>Room for Improvement</v>
      </c>
    </row>
    <row r="20" spans="1:16" ht="12.75">
      <c r="A20">
        <v>17</v>
      </c>
      <c r="D20" t="str">
        <f ca="1" t="shared" si="0"/>
        <v>Teamwork</v>
      </c>
      <c r="E20" s="7">
        <f ca="1">INDIRECT(CONCATENATE("'Question ",$A20,"'!K7"))</f>
        <v>3.0543478260869565</v>
      </c>
      <c r="F20" s="11">
        <f ca="1">INDIRECT(CONCATENATE("'Question ",$A20,"'!L7"))</f>
        <v>0.3460144927536232</v>
      </c>
      <c r="G20" s="11">
        <f ca="1">INDIRECT(CONCATENATE("'Question ",$A20,"'!M7"))</f>
        <v>0.3641304347826087</v>
      </c>
      <c r="H20" s="11">
        <f ca="1">INDIRECT(CONCATENATE("'Question ",$A20,"'!N7"))</f>
        <v>0.2898550724637681</v>
      </c>
      <c r="J20">
        <f t="shared" si="2"/>
        <v>13</v>
      </c>
      <c r="K20">
        <f aca="true" t="shared" si="5" ref="K20:M21">RANK(F20,F$4:F$21)</f>
        <v>15</v>
      </c>
      <c r="L20">
        <f t="shared" si="5"/>
        <v>3</v>
      </c>
      <c r="M20">
        <f t="shared" si="5"/>
        <v>7</v>
      </c>
      <c r="O20" s="11">
        <f t="shared" si="3"/>
        <v>0.3460144927536232</v>
      </c>
      <c r="P20" t="str">
        <f t="shared" si="4"/>
        <v>Priority for Improvement</v>
      </c>
    </row>
    <row r="21" spans="1:16" ht="12.75">
      <c r="A21">
        <v>18</v>
      </c>
      <c r="D21" t="str">
        <f ca="1" t="shared" si="0"/>
        <v>Training</v>
      </c>
      <c r="E21" s="7">
        <f ca="1">INDIRECT(CONCATENATE("'Question ",$A21,"'!K8"))</f>
        <v>3.4252717391304346</v>
      </c>
      <c r="F21" s="11">
        <f ca="1">INDIRECT(CONCATENATE("'Question ",$A21,"'!L8"))</f>
        <v>0.49184782608695654</v>
      </c>
      <c r="G21" s="11">
        <f ca="1">INDIRECT(CONCATENATE("'Question ",$A21,"'!M8"))</f>
        <v>0.375</v>
      </c>
      <c r="H21" s="11">
        <f ca="1">INDIRECT(CONCATENATE("'Question ",$A21,"'!N8"))</f>
        <v>0.13315217391304346</v>
      </c>
      <c r="J21">
        <f t="shared" si="2"/>
        <v>9</v>
      </c>
      <c r="K21">
        <f t="shared" si="5"/>
        <v>9</v>
      </c>
      <c r="L21">
        <f t="shared" si="5"/>
        <v>2</v>
      </c>
      <c r="M21">
        <f t="shared" si="5"/>
        <v>14</v>
      </c>
      <c r="O21" s="11">
        <f t="shared" si="3"/>
        <v>0.49184782608695654</v>
      </c>
      <c r="P21" t="str">
        <f t="shared" si="4"/>
        <v>Priority for Improvement</v>
      </c>
    </row>
    <row r="22" spans="1:8" ht="12.75">
      <c r="A22">
        <v>19</v>
      </c>
      <c r="D22" t="str">
        <f ca="1" t="shared" si="0"/>
        <v>Response Count</v>
      </c>
      <c r="E22" s="7">
        <v>184</v>
      </c>
      <c r="F22" s="11">
        <f>AVERAGE(F4:F21)</f>
        <v>0.47759158615136876</v>
      </c>
      <c r="G22" s="11">
        <f>AVERAGE(G4:G21)</f>
        <v>0.2895330112721417</v>
      </c>
      <c r="H22" s="11">
        <f>AVERAGE(H4:H21)</f>
        <v>0.23579408212560388</v>
      </c>
    </row>
    <row r="23" spans="5:8" ht="12.75">
      <c r="E23" s="7"/>
      <c r="F23" s="11"/>
      <c r="G23" s="11"/>
      <c r="H23" s="11"/>
    </row>
    <row r="26" spans="2:8" ht="12.75">
      <c r="B26" t="s">
        <v>107</v>
      </c>
      <c r="H26" t="s">
        <v>132</v>
      </c>
    </row>
  </sheetData>
  <sheetProtection/>
  <mergeCells count="1">
    <mergeCell ref="J2:M2"/>
  </mergeCells>
  <conditionalFormatting sqref="J4:K21">
    <cfRule type="colorScale" priority="7" dxfId="0">
      <colorScale>
        <cfvo type="min" val="0"/>
        <cfvo type="percentile" val="50"/>
        <cfvo type="max"/>
        <color rgb="FF63BE7B"/>
        <color rgb="FFFCFCFF"/>
        <color rgb="FFF8696B"/>
      </colorScale>
    </cfRule>
  </conditionalFormatting>
  <conditionalFormatting sqref="L4:M21">
    <cfRule type="colorScale" priority="6" dxfId="0">
      <colorScale>
        <cfvo type="min" val="0"/>
        <cfvo type="percentile" val="50"/>
        <cfvo type="max"/>
        <color rgb="FFF8696B"/>
        <color rgb="FFFCFCFF"/>
        <color rgb="FF63BE7B"/>
      </colorScale>
    </cfRule>
  </conditionalFormatting>
  <conditionalFormatting sqref="P4:P21">
    <cfRule type="iconSet" priority="3" dxfId="0">
      <iconSet iconSet="3Arrows">
        <cfvo type="percent" val="0"/>
        <cfvo type="percent" val="60"/>
        <cfvo gte="0" type="percent" val="75"/>
      </iconSet>
    </cfRule>
  </conditionalFormatting>
  <conditionalFormatting sqref="O4:O21">
    <cfRule type="iconSet" priority="1" dxfId="0">
      <iconSet iconSet="3TrafficLights1">
        <cfvo type="percent" val="0"/>
        <cfvo type="num" val="0.55"/>
        <cfvo type="num" val="0.7"/>
      </iconSet>
    </cfRule>
  </conditionalFormatting>
  <printOptions/>
  <pageMargins left="0.7" right="0.7" top="0.75" bottom="0.75" header="0.3" footer="0.3"/>
  <pageSetup fitToHeight="1" fitToWidth="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N27"/>
  <sheetViews>
    <sheetView zoomScalePageLayoutView="0" workbookViewId="0" topLeftCell="A1">
      <selection activeCell="C10" sqref="C1:C16384"/>
    </sheetView>
  </sheetViews>
  <sheetFormatPr defaultColWidth="9.140625" defaultRowHeight="12.75"/>
  <cols>
    <col min="1" max="1" width="9.140625" style="14" customWidth="1"/>
    <col min="2" max="2" width="10.7109375" style="0" customWidth="1"/>
    <col min="3" max="3" width="53.140625" style="0" customWidth="1"/>
    <col min="4" max="9" width="13.7109375" style="0" customWidth="1"/>
    <col min="14" max="14" width="10.28125" style="0" customWidth="1"/>
  </cols>
  <sheetData>
    <row r="1" spans="2:9" ht="34.5" customHeight="1">
      <c r="B1" s="216" t="s">
        <v>0</v>
      </c>
      <c r="C1" s="216" t="s">
        <v>0</v>
      </c>
      <c r="D1" s="216" t="s">
        <v>0</v>
      </c>
      <c r="E1" s="216" t="s">
        <v>0</v>
      </c>
      <c r="F1" s="216" t="s">
        <v>0</v>
      </c>
      <c r="G1" s="216" t="s">
        <v>0</v>
      </c>
      <c r="H1" s="216" t="s">
        <v>0</v>
      </c>
      <c r="I1" s="216" t="s">
        <v>0</v>
      </c>
    </row>
    <row r="2" spans="1:9" ht="24.75" customHeight="1">
      <c r="A2" s="15" t="s">
        <v>137</v>
      </c>
      <c r="B2" s="215" t="s">
        <v>136</v>
      </c>
      <c r="C2" s="215" t="s">
        <v>1</v>
      </c>
      <c r="D2" s="215" t="s">
        <v>1</v>
      </c>
      <c r="E2" s="215" t="s">
        <v>1</v>
      </c>
      <c r="F2" s="215" t="s">
        <v>1</v>
      </c>
      <c r="G2" s="215" t="s">
        <v>1</v>
      </c>
      <c r="H2" s="215" t="s">
        <v>1</v>
      </c>
      <c r="I2" s="215" t="s">
        <v>1</v>
      </c>
    </row>
    <row r="3" spans="2:14" ht="36.75" customHeight="1">
      <c r="B3" s="212" t="s">
        <v>2</v>
      </c>
      <c r="C3" s="212" t="s">
        <v>2</v>
      </c>
      <c r="D3" s="1" t="s">
        <v>3</v>
      </c>
      <c r="E3" s="1" t="s">
        <v>4</v>
      </c>
      <c r="F3" s="1" t="s">
        <v>5</v>
      </c>
      <c r="G3" s="1" t="s">
        <v>6</v>
      </c>
      <c r="H3" s="1" t="s">
        <v>7</v>
      </c>
      <c r="I3" s="2" t="s">
        <v>8</v>
      </c>
      <c r="K3" s="1" t="s">
        <v>122</v>
      </c>
      <c r="L3" s="10" t="s">
        <v>227</v>
      </c>
      <c r="M3" s="10" t="s">
        <v>125</v>
      </c>
      <c r="N3" s="10" t="s">
        <v>126</v>
      </c>
    </row>
    <row r="4" spans="2:14" ht="12.75">
      <c r="B4" s="209" t="s">
        <v>9</v>
      </c>
      <c r="C4" s="209" t="s">
        <v>9</v>
      </c>
      <c r="D4" s="3">
        <v>75</v>
      </c>
      <c r="E4" s="3">
        <v>90</v>
      </c>
      <c r="F4" s="3">
        <v>11</v>
      </c>
      <c r="G4" s="3">
        <v>8</v>
      </c>
      <c r="H4" s="3">
        <v>0</v>
      </c>
      <c r="I4" s="4">
        <v>184</v>
      </c>
      <c r="K4" s="55">
        <f>((5*D4)+(4*E4)+(3*F4)+(2*G4)+(1*H4))/$I$9</f>
        <v>4.260869565217392</v>
      </c>
      <c r="L4" s="11">
        <f>SUM(D4:E4)/$I$9</f>
        <v>0.8967391304347826</v>
      </c>
      <c r="M4" s="11">
        <f>F4/$I$9</f>
        <v>0.059782608695652176</v>
      </c>
      <c r="N4" s="11">
        <f>SUM(G4:H4)/$I$9</f>
        <v>0.043478260869565216</v>
      </c>
    </row>
    <row r="5" spans="2:14" ht="12.75">
      <c r="B5" s="209" t="s">
        <v>10</v>
      </c>
      <c r="C5" s="209" t="s">
        <v>10</v>
      </c>
      <c r="D5" s="3">
        <v>49</v>
      </c>
      <c r="E5" s="3">
        <v>84</v>
      </c>
      <c r="F5" s="3">
        <v>19</v>
      </c>
      <c r="G5" s="3">
        <v>27</v>
      </c>
      <c r="H5" s="3">
        <v>5</v>
      </c>
      <c r="I5" s="4">
        <v>184</v>
      </c>
      <c r="K5" s="55">
        <f>((5*D5)+(4*E5)+(3*F5)+(2*G5)+(1*H5))/$I$9</f>
        <v>3.7880434782608696</v>
      </c>
      <c r="L5" s="11">
        <f>SUM(D5:E5)/$I$9</f>
        <v>0.7228260869565217</v>
      </c>
      <c r="M5" s="11">
        <f>F5/$I$9</f>
        <v>0.10326086956521739</v>
      </c>
      <c r="N5" s="11">
        <f>SUM(G5:H5)/$I$9</f>
        <v>0.17391304347826086</v>
      </c>
    </row>
    <row r="6" spans="2:14" ht="12.75">
      <c r="B6" s="209" t="s">
        <v>11</v>
      </c>
      <c r="C6" s="209" t="s">
        <v>11</v>
      </c>
      <c r="D6" s="3">
        <v>46</v>
      </c>
      <c r="E6" s="3">
        <v>89</v>
      </c>
      <c r="F6" s="3">
        <v>19</v>
      </c>
      <c r="G6" s="3">
        <v>27</v>
      </c>
      <c r="H6" s="3">
        <v>3</v>
      </c>
      <c r="I6" s="4">
        <v>184</v>
      </c>
      <c r="K6" s="55">
        <f>((5*D6)+(4*E6)+(3*F6)+(2*G6)+(1*H6))/$I$9</f>
        <v>3.8043478260869565</v>
      </c>
      <c r="L6" s="11">
        <f>SUM(D6:E6)/$I$9</f>
        <v>0.7336956521739131</v>
      </c>
      <c r="M6" s="11">
        <f>F6/$I$9</f>
        <v>0.10326086956521739</v>
      </c>
      <c r="N6" s="11">
        <f>SUM(G6:H6)/$I$9</f>
        <v>0.16304347826086957</v>
      </c>
    </row>
    <row r="7" spans="2:14" ht="12.75">
      <c r="B7" s="209" t="s">
        <v>12</v>
      </c>
      <c r="C7" s="209" t="s">
        <v>12</v>
      </c>
      <c r="D7" s="3">
        <v>21</v>
      </c>
      <c r="E7" s="3">
        <v>92</v>
      </c>
      <c r="F7" s="3">
        <v>36</v>
      </c>
      <c r="G7" s="3">
        <v>26</v>
      </c>
      <c r="H7" s="3">
        <v>9</v>
      </c>
      <c r="I7" s="4">
        <v>184</v>
      </c>
      <c r="K7" s="55">
        <f>((5*D7)+(4*E7)+(3*F7)+(2*G7)+(1*H7))/$I$9</f>
        <v>3.489130434782609</v>
      </c>
      <c r="L7" s="11">
        <f>SUM(D7:E7)/$I$9</f>
        <v>0.6141304347826086</v>
      </c>
      <c r="M7" s="11">
        <f>F7/$I$9</f>
        <v>0.1956521739130435</v>
      </c>
      <c r="N7" s="11">
        <f>SUM(G7:H7)/$I$9</f>
        <v>0.19021739130434784</v>
      </c>
    </row>
    <row r="8" spans="2:14" ht="12.75">
      <c r="B8" s="209" t="s">
        <v>13</v>
      </c>
      <c r="C8" s="209" t="s">
        <v>13</v>
      </c>
      <c r="D8" s="3">
        <v>51</v>
      </c>
      <c r="E8" s="3">
        <v>76</v>
      </c>
      <c r="F8" s="3">
        <v>43</v>
      </c>
      <c r="G8" s="3">
        <v>11</v>
      </c>
      <c r="H8" s="3">
        <v>3</v>
      </c>
      <c r="I8" s="4">
        <v>184</v>
      </c>
      <c r="K8" s="55">
        <f>((5*D8)+(4*E8)+(3*F8)+(2*G8)+(1*H8))/$I$9</f>
        <v>3.875</v>
      </c>
      <c r="L8" s="11">
        <f>SUM(D8:E8)/$I$9</f>
        <v>0.6902173913043478</v>
      </c>
      <c r="M8" s="11">
        <f>F8/$I$9</f>
        <v>0.23369565217391305</v>
      </c>
      <c r="N8" s="11">
        <f>SUM(G8:H8)/$I$9</f>
        <v>0.07608695652173914</v>
      </c>
    </row>
    <row r="9" spans="2:14" ht="12.75">
      <c r="B9" s="211" t="s">
        <v>14</v>
      </c>
      <c r="C9" s="211" t="s">
        <v>14</v>
      </c>
      <c r="D9" s="211" t="s">
        <v>14</v>
      </c>
      <c r="E9" s="211" t="s">
        <v>14</v>
      </c>
      <c r="F9" s="211" t="s">
        <v>14</v>
      </c>
      <c r="G9" s="211" t="s">
        <v>14</v>
      </c>
      <c r="H9" s="211">
        <v>138</v>
      </c>
      <c r="I9" s="5">
        <v>184</v>
      </c>
      <c r="K9" s="56">
        <f>AVERAGE(K4:K8)</f>
        <v>3.8434782608695657</v>
      </c>
      <c r="L9" s="12">
        <f>AVERAGE(L4:L8)</f>
        <v>0.7315217391304347</v>
      </c>
      <c r="M9" s="12">
        <f>AVERAGE(M4:M8)</f>
        <v>0.13913043478260873</v>
      </c>
      <c r="N9" s="12">
        <f>AVERAGE(N4:N8)</f>
        <v>0.12934782608695652</v>
      </c>
    </row>
    <row r="10" ht="12.75">
      <c r="K10" s="7"/>
    </row>
    <row r="11" spans="1:9" ht="12.75" customHeight="1">
      <c r="A11" s="15" t="s">
        <v>134</v>
      </c>
      <c r="B11" s="215" t="s">
        <v>136</v>
      </c>
      <c r="C11" s="215" t="s">
        <v>1</v>
      </c>
      <c r="D11" s="215" t="s">
        <v>1</v>
      </c>
      <c r="E11" s="215" t="s">
        <v>1</v>
      </c>
      <c r="F11" s="215" t="s">
        <v>1</v>
      </c>
      <c r="G11" s="215" t="s">
        <v>1</v>
      </c>
      <c r="H11" s="215" t="s">
        <v>1</v>
      </c>
      <c r="I11" s="215" t="s">
        <v>1</v>
      </c>
    </row>
    <row r="12" spans="2:14" ht="38.25">
      <c r="B12" s="212" t="s">
        <v>2</v>
      </c>
      <c r="C12" s="212" t="s">
        <v>2</v>
      </c>
      <c r="D12" s="1" t="s">
        <v>3</v>
      </c>
      <c r="E12" s="1" t="s">
        <v>4</v>
      </c>
      <c r="F12" s="1" t="s">
        <v>5</v>
      </c>
      <c r="G12" s="1" t="s">
        <v>6</v>
      </c>
      <c r="H12" s="1" t="s">
        <v>7</v>
      </c>
      <c r="I12" s="2" t="s">
        <v>8</v>
      </c>
      <c r="K12" s="1" t="s">
        <v>122</v>
      </c>
      <c r="L12" s="1" t="s">
        <v>227</v>
      </c>
      <c r="M12" s="10" t="s">
        <v>125</v>
      </c>
      <c r="N12" s="10" t="s">
        <v>126</v>
      </c>
    </row>
    <row r="13" spans="2:14" ht="12.75">
      <c r="B13" s="209" t="s">
        <v>9</v>
      </c>
      <c r="C13" s="209" t="s">
        <v>9</v>
      </c>
      <c r="D13" s="3">
        <v>79</v>
      </c>
      <c r="E13" s="3">
        <v>113</v>
      </c>
      <c r="F13" s="3">
        <v>9</v>
      </c>
      <c r="G13" s="3">
        <v>1</v>
      </c>
      <c r="H13" s="3">
        <v>0</v>
      </c>
      <c r="I13" s="4">
        <v>202</v>
      </c>
      <c r="K13" s="55">
        <f>((5*D13)+(4*E13)+(3*F13)+(2*G13)+(1*H13))/$I$18</f>
        <v>4.336633663366337</v>
      </c>
      <c r="L13" s="11">
        <f>SUM(D13:E13)/$I$18</f>
        <v>0.9504950495049505</v>
      </c>
      <c r="M13" s="11">
        <f>F13/$I$18</f>
        <v>0.04455445544554455</v>
      </c>
      <c r="N13" s="11">
        <f>SUM(G13:H13)/$I$18</f>
        <v>0.0049504950495049506</v>
      </c>
    </row>
    <row r="14" spans="2:14" ht="12.75">
      <c r="B14" s="209" t="s">
        <v>10</v>
      </c>
      <c r="C14" s="209" t="s">
        <v>10</v>
      </c>
      <c r="D14" s="3">
        <v>33</v>
      </c>
      <c r="E14" s="3">
        <v>93</v>
      </c>
      <c r="F14" s="3">
        <v>37</v>
      </c>
      <c r="G14" s="3">
        <v>28</v>
      </c>
      <c r="H14" s="3">
        <v>11</v>
      </c>
      <c r="I14" s="4">
        <v>202</v>
      </c>
      <c r="K14" s="55">
        <f>((5*D14)+(4*E14)+(3*F14)+(2*G14)+(1*H14))/$I$18</f>
        <v>3.5396039603960396</v>
      </c>
      <c r="L14" s="11">
        <f>SUM(D14:E14)/$I$18</f>
        <v>0.6237623762376238</v>
      </c>
      <c r="M14" s="11">
        <f>F14/$I$18</f>
        <v>0.18316831683168316</v>
      </c>
      <c r="N14" s="11">
        <f>SUM(G14:H14)/$I$18</f>
        <v>0.19306930693069307</v>
      </c>
    </row>
    <row r="15" spans="2:14" ht="12.75">
      <c r="B15" s="209" t="s">
        <v>11</v>
      </c>
      <c r="C15" s="209" t="s">
        <v>11</v>
      </c>
      <c r="D15" s="3">
        <v>16</v>
      </c>
      <c r="E15" s="3">
        <v>89</v>
      </c>
      <c r="F15" s="3">
        <v>42</v>
      </c>
      <c r="G15" s="3">
        <v>41</v>
      </c>
      <c r="H15" s="3">
        <v>14</v>
      </c>
      <c r="I15" s="4">
        <v>202</v>
      </c>
      <c r="K15" s="55">
        <f>((5*D15)+(4*E15)+(3*F15)+(2*G15)+(1*H15))/$I$18</f>
        <v>3.257425742574257</v>
      </c>
      <c r="L15" s="11">
        <f>SUM(D15:E15)/$I$18</f>
        <v>0.5198019801980198</v>
      </c>
      <c r="M15" s="11">
        <f>F15/$I$18</f>
        <v>0.2079207920792079</v>
      </c>
      <c r="N15" s="11">
        <f>SUM(G15:H15)/$I$18</f>
        <v>0.2722772277227723</v>
      </c>
    </row>
    <row r="16" spans="2:14" ht="12.75">
      <c r="B16" s="209" t="s">
        <v>12</v>
      </c>
      <c r="C16" s="209" t="s">
        <v>12</v>
      </c>
      <c r="D16" s="3">
        <v>23</v>
      </c>
      <c r="E16" s="3">
        <v>117</v>
      </c>
      <c r="F16" s="3">
        <v>41</v>
      </c>
      <c r="G16" s="3">
        <v>16</v>
      </c>
      <c r="H16" s="3">
        <v>5</v>
      </c>
      <c r="I16" s="4">
        <v>202</v>
      </c>
      <c r="K16" s="55">
        <f>((5*D16)+(4*E16)+(3*F16)+(2*G16)+(1*H16))/$I$18</f>
        <v>3.6782178217821784</v>
      </c>
      <c r="L16" s="11">
        <f>SUM(D16:E16)/$I$18</f>
        <v>0.693069306930693</v>
      </c>
      <c r="M16" s="11">
        <f>F16/$I$18</f>
        <v>0.20297029702970298</v>
      </c>
      <c r="N16" s="11">
        <f>SUM(G16:H16)/$I$18</f>
        <v>0.10396039603960396</v>
      </c>
    </row>
    <row r="17" spans="2:14" ht="12.75">
      <c r="B17" s="209" t="s">
        <v>13</v>
      </c>
      <c r="C17" s="209" t="s">
        <v>13</v>
      </c>
      <c r="D17" s="3">
        <v>48</v>
      </c>
      <c r="E17" s="3">
        <v>100</v>
      </c>
      <c r="F17" s="3">
        <v>46</v>
      </c>
      <c r="G17" s="3">
        <v>5</v>
      </c>
      <c r="H17" s="3">
        <v>3</v>
      </c>
      <c r="I17" s="4">
        <v>202</v>
      </c>
      <c r="K17" s="55">
        <f>((5*D17)+(4*E17)+(3*F17)+(2*G17)+(1*H17))/$I$18</f>
        <v>3.9158415841584158</v>
      </c>
      <c r="L17" s="11">
        <f>SUM(D17:E17)/$I$18</f>
        <v>0.7326732673267327</v>
      </c>
      <c r="M17" s="11">
        <f>F17/$I$18</f>
        <v>0.22772277227722773</v>
      </c>
      <c r="N17" s="11">
        <f>SUM(G17:H17)/$I$18</f>
        <v>0.039603960396039604</v>
      </c>
    </row>
    <row r="18" spans="2:14" ht="12.75">
      <c r="B18" s="211" t="s">
        <v>14</v>
      </c>
      <c r="C18" s="211" t="s">
        <v>14</v>
      </c>
      <c r="D18" s="211" t="s">
        <v>14</v>
      </c>
      <c r="E18" s="211" t="s">
        <v>14</v>
      </c>
      <c r="F18" s="211" t="s">
        <v>14</v>
      </c>
      <c r="G18" s="211" t="s">
        <v>14</v>
      </c>
      <c r="H18" s="211">
        <v>138</v>
      </c>
      <c r="I18" s="5">
        <v>202</v>
      </c>
      <c r="K18" s="56">
        <f>AVERAGE(K13:K17)</f>
        <v>3.7455445544554458</v>
      </c>
      <c r="L18" s="12">
        <f>AVERAGE(L13:L17)</f>
        <v>0.7039603960396039</v>
      </c>
      <c r="M18" s="12">
        <f>AVERAGE(M13:M17)</f>
        <v>0.17326732673267325</v>
      </c>
      <c r="N18" s="12">
        <f>AVERAGE(N13:N17)</f>
        <v>0.1227722772277228</v>
      </c>
    </row>
    <row r="20" spans="1:9" ht="12.75" customHeight="1">
      <c r="A20" s="15" t="s">
        <v>135</v>
      </c>
      <c r="B20" s="215" t="s">
        <v>136</v>
      </c>
      <c r="C20" s="215" t="s">
        <v>1</v>
      </c>
      <c r="D20" s="215" t="s">
        <v>1</v>
      </c>
      <c r="E20" s="215" t="s">
        <v>1</v>
      </c>
      <c r="F20" s="215" t="s">
        <v>1</v>
      </c>
      <c r="G20" s="215" t="s">
        <v>1</v>
      </c>
      <c r="H20" s="215" t="s">
        <v>1</v>
      </c>
      <c r="I20" s="215" t="s">
        <v>1</v>
      </c>
    </row>
    <row r="21" spans="2:14" ht="38.25">
      <c r="B21" s="212" t="s">
        <v>2</v>
      </c>
      <c r="C21" s="212" t="s">
        <v>2</v>
      </c>
      <c r="D21" s="1" t="s">
        <v>3</v>
      </c>
      <c r="E21" s="1" t="s">
        <v>4</v>
      </c>
      <c r="F21" s="1" t="s">
        <v>5</v>
      </c>
      <c r="G21" s="1" t="s">
        <v>6</v>
      </c>
      <c r="H21" s="1" t="s">
        <v>7</v>
      </c>
      <c r="I21" s="2" t="s">
        <v>8</v>
      </c>
      <c r="K21" s="1" t="s">
        <v>122</v>
      </c>
      <c r="L21" s="10" t="s">
        <v>227</v>
      </c>
      <c r="M21" s="10" t="s">
        <v>125</v>
      </c>
      <c r="N21" s="10" t="s">
        <v>126</v>
      </c>
    </row>
    <row r="22" spans="2:14" ht="12.75">
      <c r="B22" s="209" t="s">
        <v>9</v>
      </c>
      <c r="C22" s="209" t="s">
        <v>9</v>
      </c>
      <c r="D22" s="3">
        <v>154</v>
      </c>
      <c r="E22" s="3">
        <v>203</v>
      </c>
      <c r="F22" s="3">
        <v>20</v>
      </c>
      <c r="G22" s="3">
        <v>9</v>
      </c>
      <c r="H22" s="3">
        <v>0</v>
      </c>
      <c r="I22" s="4">
        <v>386</v>
      </c>
      <c r="K22" s="55">
        <f>((5*D22)+(4*E22)+(3*F22)+(2*G22)+(1*H22))/$I$27</f>
        <v>4.300518134715026</v>
      </c>
      <c r="L22" s="11">
        <f>SUM(D22:E22)/$I$27</f>
        <v>0.9248704663212435</v>
      </c>
      <c r="M22" s="11">
        <f>F22/$I$27</f>
        <v>0.05181347150259067</v>
      </c>
      <c r="N22" s="11">
        <f>SUM(G22:H22)/$I$27</f>
        <v>0.023316062176165803</v>
      </c>
    </row>
    <row r="23" spans="2:14" ht="12.75">
      <c r="B23" s="209" t="s">
        <v>10</v>
      </c>
      <c r="C23" s="209" t="s">
        <v>10</v>
      </c>
      <c r="D23" s="3">
        <v>82</v>
      </c>
      <c r="E23" s="3">
        <v>177</v>
      </c>
      <c r="F23" s="3">
        <v>56</v>
      </c>
      <c r="G23" s="3">
        <v>55</v>
      </c>
      <c r="H23" s="3">
        <v>16</v>
      </c>
      <c r="I23" s="4">
        <v>386</v>
      </c>
      <c r="K23" s="55">
        <f>((5*D23)+(4*E23)+(3*F23)+(2*G23)+(1*H23))/$I$27</f>
        <v>3.6580310880829017</v>
      </c>
      <c r="L23" s="11">
        <f>SUM(D23:E23)/$I$27</f>
        <v>0.6709844559585493</v>
      </c>
      <c r="M23" s="11">
        <f>F23/$I$27</f>
        <v>0.14507772020725387</v>
      </c>
      <c r="N23" s="11">
        <f>SUM(G23:H23)/$I$27</f>
        <v>0.18393782383419688</v>
      </c>
    </row>
    <row r="24" spans="2:14" ht="12.75">
      <c r="B24" s="209" t="s">
        <v>11</v>
      </c>
      <c r="C24" s="209" t="s">
        <v>11</v>
      </c>
      <c r="D24" s="3">
        <v>62</v>
      </c>
      <c r="E24" s="3">
        <v>178</v>
      </c>
      <c r="F24" s="3">
        <v>61</v>
      </c>
      <c r="G24" s="3">
        <v>68</v>
      </c>
      <c r="H24" s="3">
        <v>17</v>
      </c>
      <c r="I24" s="4">
        <v>386</v>
      </c>
      <c r="K24" s="55">
        <f>((5*D24)+(4*E24)+(3*F24)+(2*G24)+(1*H24))/$I$27</f>
        <v>3.518134715025907</v>
      </c>
      <c r="L24" s="11">
        <f>SUM(D24:E24)/$I$27</f>
        <v>0.6217616580310881</v>
      </c>
      <c r="M24" s="11">
        <f>F24/$I$27</f>
        <v>0.15803108808290156</v>
      </c>
      <c r="N24" s="11">
        <f>SUM(G24:H24)/$I$27</f>
        <v>0.22020725388601037</v>
      </c>
    </row>
    <row r="25" spans="2:14" ht="12.75">
      <c r="B25" s="209" t="s">
        <v>12</v>
      </c>
      <c r="C25" s="209" t="s">
        <v>12</v>
      </c>
      <c r="D25" s="3">
        <v>44</v>
      </c>
      <c r="E25" s="3">
        <v>209</v>
      </c>
      <c r="F25" s="3">
        <v>77</v>
      </c>
      <c r="G25" s="3">
        <v>42</v>
      </c>
      <c r="H25" s="3">
        <v>14</v>
      </c>
      <c r="I25" s="4">
        <v>386</v>
      </c>
      <c r="K25" s="55">
        <f>((5*D25)+(4*E25)+(3*F25)+(2*G25)+(1*H25))/$I$27</f>
        <v>3.588082901554404</v>
      </c>
      <c r="L25" s="11">
        <f>SUM(D25:E25)/$I$27</f>
        <v>0.655440414507772</v>
      </c>
      <c r="M25" s="11">
        <f>F25/$I$27</f>
        <v>0.19948186528497408</v>
      </c>
      <c r="N25" s="11">
        <f>SUM(G25:H25)/$I$27</f>
        <v>0.14507772020725387</v>
      </c>
    </row>
    <row r="26" spans="2:14" ht="12.75">
      <c r="B26" s="209" t="s">
        <v>13</v>
      </c>
      <c r="C26" s="209" t="s">
        <v>13</v>
      </c>
      <c r="D26" s="3">
        <v>99</v>
      </c>
      <c r="E26" s="3">
        <v>176</v>
      </c>
      <c r="F26" s="3">
        <v>89</v>
      </c>
      <c r="G26" s="3">
        <v>16</v>
      </c>
      <c r="H26" s="3">
        <v>6</v>
      </c>
      <c r="I26" s="4">
        <v>386</v>
      </c>
      <c r="K26" s="55">
        <f>((5*D26)+(4*E26)+(3*F26)+(2*G26)+(1*H26))/$I$27</f>
        <v>3.8963730569948187</v>
      </c>
      <c r="L26" s="11">
        <f>SUM(D26:E26)/$I$27</f>
        <v>0.7124352331606217</v>
      </c>
      <c r="M26" s="11">
        <f>F26/$I$27</f>
        <v>0.23056994818652848</v>
      </c>
      <c r="N26" s="11">
        <f>SUM(G26:H26)/$I$27</f>
        <v>0.05699481865284974</v>
      </c>
    </row>
    <row r="27" spans="2:14" ht="12.75">
      <c r="B27" s="211" t="s">
        <v>14</v>
      </c>
      <c r="C27" s="211" t="s">
        <v>14</v>
      </c>
      <c r="D27" s="211" t="s">
        <v>14</v>
      </c>
      <c r="E27" s="211" t="s">
        <v>14</v>
      </c>
      <c r="F27" s="211" t="s">
        <v>14</v>
      </c>
      <c r="G27" s="211" t="s">
        <v>14</v>
      </c>
      <c r="H27" s="211">
        <v>138</v>
      </c>
      <c r="I27" s="5">
        <v>386</v>
      </c>
      <c r="K27" s="56">
        <f>AVERAGE(K22:K26)</f>
        <v>3.7922279792746116</v>
      </c>
      <c r="L27" s="12">
        <f>AVERAGE(L22:L26)</f>
        <v>0.7170984455958549</v>
      </c>
      <c r="M27" s="12">
        <f>AVERAGE(M22:M26)</f>
        <v>0.15699481865284973</v>
      </c>
      <c r="N27" s="12">
        <f>AVERAGE(N22:N26)</f>
        <v>0.12590673575129532</v>
      </c>
    </row>
  </sheetData>
  <sheetProtection/>
  <mergeCells count="25">
    <mergeCell ref="B23:C23"/>
    <mergeCell ref="B24:C24"/>
    <mergeCell ref="B25:C25"/>
    <mergeCell ref="B26:C26"/>
    <mergeCell ref="B27:H27"/>
    <mergeCell ref="B17:C17"/>
    <mergeCell ref="B18:H18"/>
    <mergeCell ref="B20:I20"/>
    <mergeCell ref="B21:C21"/>
    <mergeCell ref="B22:C22"/>
    <mergeCell ref="B11:I11"/>
    <mergeCell ref="B12:C12"/>
    <mergeCell ref="B13:C13"/>
    <mergeCell ref="B14:C14"/>
    <mergeCell ref="B15:C15"/>
    <mergeCell ref="B16:C16"/>
    <mergeCell ref="B2:I2"/>
    <mergeCell ref="B7:C7"/>
    <mergeCell ref="B4:C4"/>
    <mergeCell ref="B9:H9"/>
    <mergeCell ref="B1:I1"/>
    <mergeCell ref="B6:C6"/>
    <mergeCell ref="B3:C3"/>
    <mergeCell ref="B8:C8"/>
    <mergeCell ref="B5:C5"/>
  </mergeCells>
  <printOptions/>
  <pageMargins left="0.75" right="0.75" top="1" bottom="1" header="0.5" footer="0.5"/>
  <pageSetup fitToHeight="1" fitToWidth="1" horizontalDpi="600" verticalDpi="6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McLeod</dc:creator>
  <cp:keywords/>
  <dc:description/>
  <cp:lastModifiedBy>Paula McLeod</cp:lastModifiedBy>
  <cp:lastPrinted>2015-06-25T09:14:57Z</cp:lastPrinted>
  <dcterms:created xsi:type="dcterms:W3CDTF">2015-05-28T13:19:38Z</dcterms:created>
  <dcterms:modified xsi:type="dcterms:W3CDTF">2015-06-25T13:04:55Z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